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VOWA\FISK\Publikationen eigene\FSPubl18\"/>
    </mc:Choice>
  </mc:AlternateContent>
  <bookViews>
    <workbookView xWindow="-15" yWindow="-15" windowWidth="11520" windowHeight="6885" activeTab="10"/>
  </bookViews>
  <sheets>
    <sheet name="A2a" sheetId="1" r:id="rId1"/>
    <sheet name="A2b" sheetId="17" r:id="rId2"/>
    <sheet name="A3" sheetId="3" r:id="rId3"/>
    <sheet name="A4" sheetId="16" r:id="rId4"/>
    <sheet name="A5a" sheetId="4" r:id="rId5"/>
    <sheet name="A5b" sheetId="5" r:id="rId6"/>
    <sheet name="A6" sheetId="8" r:id="rId7"/>
    <sheet name="A7" sheetId="24" r:id="rId8"/>
    <sheet name="A8" sheetId="13" r:id="rId9"/>
    <sheet name="A9" sheetId="14" r:id="rId10"/>
    <sheet name="A10" sheetId="12" r:id="rId11"/>
  </sheets>
  <externalReferences>
    <externalReference r:id="rId12"/>
  </externalReferences>
  <definedNames>
    <definedName name="_705fe340_STF_Fuss_1_CN1" localSheetId="7">#REF!</definedName>
    <definedName name="_705fe340_STF_Fuss_1_CN1">#REF!</definedName>
    <definedName name="_705fe340_STF_Koerper_1_CN1" localSheetId="7">#REF!</definedName>
    <definedName name="_705fe340_STF_Koerper_1_CN1">#REF!</definedName>
    <definedName name="_705fe340_STF_Koerper_1_CN2">#REF!</definedName>
    <definedName name="_705fe340_STF_Tabellenkopf_1_CN1">#REF!</definedName>
    <definedName name="_705fe340_STF_Titel_1_CN1">#REF!</definedName>
    <definedName name="_705fe340_STF_Vorspalte_1_CN1">#REF!</definedName>
    <definedName name="_705fe340_STF_Vorspalte_1_CN2">#REF!</definedName>
    <definedName name="_705fe340_STF_Zwischenueberschrift_1_CN1">#REF!</definedName>
    <definedName name="_705fe340_STF_Zwischenueberschrift_1_CN2">#REF!</definedName>
    <definedName name="_73752784_STF_Fuss_1_CN1">#REF!</definedName>
    <definedName name="_73752784_STF_Koerper_1_CN1">#REF!</definedName>
    <definedName name="_73752784_STF_Koerper_1_CN2">#REF!</definedName>
    <definedName name="_73752784_STF_Tabellenkopf_1_CN1">#REF!</definedName>
    <definedName name="_73752784_STF_Tabellenkopf_1_CN2">#REF!</definedName>
    <definedName name="_73752784_STF_Titel_1_CN1">#REF!</definedName>
    <definedName name="_73752784_STF_Vorspalte_1_CN1">#REF!</definedName>
    <definedName name="_73752784_STF_Vorspalte_1_CN2">#REF!</definedName>
    <definedName name="_a26e59ac_STF_Dekoration_1_CN1">#REF!</definedName>
    <definedName name="_a26e59ac_STF_Fuss_1_CN1">#REF!</definedName>
    <definedName name="_a26e59ac_STF_Gesamtsumme_1_CN1">#REF!</definedName>
    <definedName name="_a26e59ac_STF_Gesamtsumme_1_CN2">#REF!</definedName>
    <definedName name="_a26e59ac_STF_Koerper_1_CN1">#REF!</definedName>
    <definedName name="_a26e59ac_STF_Tabellenkopf_1_CN1">#REF!</definedName>
    <definedName name="_a26e59ac_STF_Titel_1_CN6">#REF!</definedName>
    <definedName name="_a26e59ac_STF_Titel_1_CN7">#REF!</definedName>
    <definedName name="_a26e59ac_STF_Titel_1_CN8">#REF!</definedName>
    <definedName name="_a26e59ac_STF_Vorspalte_1_CN1">#REF!</definedName>
    <definedName name="_b26d7012_STF_Fuss_1_CN1">#REF!</definedName>
    <definedName name="_b26d7012_STF_Koerper_1_CN1">#REF!</definedName>
    <definedName name="_b26d7012_STF_Koerper_1_CN2">#REF!</definedName>
    <definedName name="_b26d7012_STF_Tabellenkopf_1_CN1">#REF!</definedName>
    <definedName name="_b26d7012_STF_Titel_1_CN1">#REF!</definedName>
    <definedName name="_b26d7012_STF_Vorspalte_1_CN1">#REF!</definedName>
    <definedName name="_b26d7012_STF_Vorspalte_1_CN2">#REF!</definedName>
    <definedName name="_b26d7012_STF_Zwischenueberschrift_1_CN1">#REF!</definedName>
    <definedName name="_b26d7012_STF_Zwischenueberschrift_1_CN2">#REF!</definedName>
    <definedName name="_e4469c36_STF_Fuss_1_CN1">#REF!</definedName>
    <definedName name="_e4469c36_STF_Tabellenkopf_1_CN1">#REF!</definedName>
    <definedName name="_e4469c36_STF_Titel_1_CN1">#REF!</definedName>
    <definedName name="_e4469c36_STF_Titel_1_CN2">#REF!</definedName>
    <definedName name="_e4469c36_STF_Vorspalte_1_CN1">#REF!</definedName>
    <definedName name="_e4469c36_STF_Vorspalte_1_CN2">#REF!</definedName>
    <definedName name="_e4469c36_STF_Vorspalte_1_CN3">#REF!</definedName>
    <definedName name="_e4469c36_STF_Vorspalte_1_CN4">#REF!</definedName>
    <definedName name="_e4469c36_STF_Zwischenueberschrift_1_CN1" localSheetId="7">#REF!,#REF!,#REF!</definedName>
    <definedName name="_e4469c36_STF_Zwischenueberschrift_1_CN1">#REF!,#REF!,#REF!</definedName>
    <definedName name="_e4469c36_STF_Zwischenueberschrift_1_CN2">#REF!,#REF!,#REF!</definedName>
    <definedName name="_e86781fc_STF_Fuss_1_CN1">#REF!</definedName>
    <definedName name="_e86781fc_STF_Koerper_1_CN1">#REF!</definedName>
    <definedName name="_e86781fc_STF_Koerper_1_CN2">#REF!</definedName>
    <definedName name="_e86781fc_STF_Tabellenkopf_1_CN1">#REF!</definedName>
    <definedName name="_e86781fc_STF_Titel_1_CN1">#REF!</definedName>
    <definedName name="_e86781fc_STF_Vorspalte_1_CN1">#REF!</definedName>
    <definedName name="_e86781fc_STF_Vorspalte_1_CN2">#REF!</definedName>
    <definedName name="_e86781fc_STF_Zwischenueberschrift_1_CN1">#REF!</definedName>
    <definedName name="_e86781fc_STF_Zwischenueberschrift_1_CN2">#REF!</definedName>
    <definedName name="_ec027b46_STF_Fuss_1_CN1">#REF!</definedName>
    <definedName name="_ec027b46_STF_Koerper_1_CN1">#REF!</definedName>
    <definedName name="_ec027b46_STF_Koerper_1_CN2">#REF!</definedName>
    <definedName name="_ec027b46_STF_Tabellenkopf_1_CN1">#REF!</definedName>
    <definedName name="_ec027b46_STF_Titel_1_CN1">#REF!</definedName>
    <definedName name="_ec027b46_STF_Vorspalte_1_CN1">#REF!</definedName>
    <definedName name="_ec027b46_STF_Vorspalte_1_CN2">#REF!</definedName>
    <definedName name="_ec027b46_STF_Zwischenueberschrift_1_CN1">#REF!</definedName>
    <definedName name="_ec027b46_STF_Zwischenueberschrift_1_CN2">#REF!</definedName>
    <definedName name="a" hidden="1">"835"</definedName>
    <definedName name="A_impresión_IM">#REF!</definedName>
    <definedName name="aa" localSheetId="7" hidden="1">{"'701_7'!$A$16:$Z$80"}</definedName>
    <definedName name="aa" hidden="1">{"'701_7'!$A$16:$Z$80"}</definedName>
    <definedName name="aaa" localSheetId="7" hidden="1">{"'6100'!$A$14:$J$72"}</definedName>
    <definedName name="aaa" hidden="1">{"'6100'!$A$14:$J$72"}</definedName>
    <definedName name="AFDRUKBEREIK">#REF!</definedName>
    <definedName name="AFDRUKBEREIK_MI">#REF!</definedName>
    <definedName name="ARCoeff">0.2</definedName>
    <definedName name="AREA_STAMPA">#REF!</definedName>
    <definedName name="AREA_STAMPA_MI">#REF!</definedName>
    <definedName name="bb" localSheetId="7" hidden="1">{"'701_7'!$A$16:$Z$80"}</definedName>
    <definedName name="bb" hidden="1">{"'701_7'!$A$16:$Z$80"}</definedName>
    <definedName name="BoP_DAT">#REF!</definedName>
    <definedName name="BoP_Dat_begin">1</definedName>
    <definedName name="ccc" localSheetId="7" hidden="1">{"'701_7'!$A$16:$Z$80"}</definedName>
    <definedName name="ccc" hidden="1">{"'701_7'!$A$16:$Z$80"}</definedName>
    <definedName name="DAT">'[1]#Rahmenbedingungen'!$A$2:$EZ$160</definedName>
    <definedName name="Dat_begin">'[1]#Rahmenbedingungen'!$D$13</definedName>
    <definedName name="DAT_begin_resp">2</definedName>
    <definedName name="DAT_data_b">#REF!</definedName>
    <definedName name="DAT_Q">#REF!</definedName>
    <definedName name="Daten">#REF!</definedName>
    <definedName name="ddd" localSheetId="7" hidden="1">{"'701_7'!$A$16:$Z$80"}</definedName>
    <definedName name="ddd" hidden="1">{"'701_7'!$A$16:$Z$80"}</definedName>
    <definedName name="depp" localSheetId="7" hidden="1">{"'701_7'!$A$16:$Z$80"}</definedName>
    <definedName name="depp" hidden="1">{"'701_7'!$A$16:$Z$80"}</definedName>
    <definedName name="depp1" localSheetId="7" hidden="1">{"'701_7'!$A$16:$Z$80"}</definedName>
    <definedName name="depp1" hidden="1">{"'701_7'!$A$16:$Z$80"}</definedName>
    <definedName name="Differenz">#REF!</definedName>
    <definedName name="_xlnm.Print_Area" localSheetId="10">'A10'!$N$2:$X$43</definedName>
    <definedName name="_xlnm.Print_Area" localSheetId="0">A2a!$K$1:$T$59</definedName>
    <definedName name="_xlnm.Print_Area" localSheetId="1">A2b!$N$1:$X$50</definedName>
    <definedName name="_xlnm.Print_Area" localSheetId="2">'A3'!$B$1:$M$65</definedName>
    <definedName name="_xlnm.Print_Area" localSheetId="3">'A4'!$A$1:$G$59</definedName>
    <definedName name="_xlnm.Print_Area" localSheetId="4">A5a!$M$1:$W$61</definedName>
    <definedName name="_xlnm.Print_Area" localSheetId="5">A5b!$N$1:$V$51</definedName>
    <definedName name="_xlnm.Print_Area" localSheetId="6">'A6'!$A$1:$Q$50</definedName>
    <definedName name="_xlnm.Print_Area" localSheetId="7">'A7'!$A$1:$E$62</definedName>
    <definedName name="_xlnm.Print_Area" localSheetId="8">'A8'!$A$1:$L$63</definedName>
    <definedName name="_xlnm.Print_Area" localSheetId="9">'A9'!$A$1:$L$67</definedName>
    <definedName name="_xlnm.Print_Area">#REF!</definedName>
    <definedName name="DRUCKBEREICH_MI" localSheetId="7">#REF!</definedName>
    <definedName name="DRUCKBEREICH_MI">#REF!</definedName>
    <definedName name="es" localSheetId="7">#REF!</definedName>
    <definedName name="es">#REF!</definedName>
    <definedName name="gigig" localSheetId="7" hidden="1">{"'701_7'!$A$16:$Z$80"}</definedName>
    <definedName name="gigig" hidden="1">{"'701_7'!$A$16:$Z$80"}</definedName>
    <definedName name="glglg">#REF!</definedName>
    <definedName name="gugugu" localSheetId="7" hidden="1">{"'701_7'!$A$16:$Z$80"}</definedName>
    <definedName name="gugugu" hidden="1">{"'701_7'!$A$16:$Z$80"}</definedName>
    <definedName name="HTML_CodePage" hidden="1">1252</definedName>
    <definedName name="HTML_Control" localSheetId="7" hidden="1">{"'6100'!$A$14:$J$72"}</definedName>
    <definedName name="HTML_Control" hidden="1">{"'6100'!$A$14:$J$72"}</definedName>
    <definedName name="HTML_Control2" localSheetId="7" hidden="1">{"'701_7'!$A$16:$Z$80"}</definedName>
    <definedName name="HTML_Control2" hidden="1">{"'701_7'!$A$16:$Z$80"}</definedName>
    <definedName name="HTML_Description" hidden="1">""</definedName>
    <definedName name="HTML_Email" hidden="1">""</definedName>
    <definedName name="HTML_Header" hidden="1">"6100"</definedName>
    <definedName name="HTML_LastUpdate" hidden="1">"20.08.98"</definedName>
    <definedName name="HTML_LineAfter" hidden="1">FALSE</definedName>
    <definedName name="HTML_LineBefore" hidden="1">FALSE</definedName>
    <definedName name="HTML_Name" hidden="1">"OeNB"</definedName>
    <definedName name="HTML_OBDlg2" hidden="1">TRUE</definedName>
    <definedName name="HTML_OBDlg4" hidden="1">TRUE</definedName>
    <definedName name="HTML_OS" hidden="1">0</definedName>
    <definedName name="HTML_PathFile" hidden="1">"K:\elp-prod\html_in\6100.htm"</definedName>
    <definedName name="HTML_Title" hidden="1">"TAB6-100"</definedName>
    <definedName name="HTML1_1" hidden="1">"[INDIKAT1.XLS]Vorhersageindikatorenset!$A$15:$K$76"</definedName>
    <definedName name="HTML1_10" hidden="1">""</definedName>
    <definedName name="HTML1_11" hidden="1">1</definedName>
    <definedName name="HTML1_12" hidden="1">"K:\ELP-PROD\VOWA\6100.HTM"</definedName>
    <definedName name="HTML1_13" hidden="1">"K:\ELP-PROD\AUSA\835_1.htm"</definedName>
    <definedName name="HTML1_2" hidden="1">1</definedName>
    <definedName name="HTML1_3" hidden="1">"INDIKAT1"</definedName>
    <definedName name="HTML1_4" hidden="1">"Vorhersageindikatorenset"</definedName>
    <definedName name="HTML1_5" hidden="1">""</definedName>
    <definedName name="HTML1_6" hidden="1">-4146</definedName>
    <definedName name="HTML1_7" hidden="1">-4146</definedName>
    <definedName name="HTML1_8" hidden="1">"30.09.1997"</definedName>
    <definedName name="HTML1_9" hidden="1">"Mag. Schüller Wolfgang"</definedName>
    <definedName name="HTML10_1" hidden="1">"'[TAB6-100.XLS]6100'!$A$14:$J$72"</definedName>
    <definedName name="HTML10_10" hidden="1">""</definedName>
    <definedName name="HTML10_11" hidden="1">1</definedName>
    <definedName name="HTML10_12" hidden="1">"K:\ELP-PROD\html_in\6100.htm"</definedName>
    <definedName name="HTML10_2" hidden="1">1</definedName>
    <definedName name="HTML10_3" hidden="1">"TAB6-100"</definedName>
    <definedName name="HTML10_4" hidden="1">"6100"</definedName>
    <definedName name="HTML10_5" hidden="1">""</definedName>
    <definedName name="HTML10_6" hidden="1">-4146</definedName>
    <definedName name="HTML10_7" hidden="1">-4146</definedName>
    <definedName name="HTML10_8" hidden="1">"20.05.1998"</definedName>
    <definedName name="HTML10_9" hidden="1">"OeNB"</definedName>
    <definedName name="HTML11_1" hidden="1">"'[TAB6-1-1.XLS]Tabelle_6.1.1'!$A$7:$M$45"</definedName>
    <definedName name="HTML11_10" hidden="1">""</definedName>
    <definedName name="HTML11_11" hidden="1">1</definedName>
    <definedName name="HTML11_12" hidden="1">"k:\elp-prod\html_in\611.htm"</definedName>
    <definedName name="HTML11_2" hidden="1">1</definedName>
    <definedName name="HTML11_3" hidden="1">"TAB6-1-1"</definedName>
    <definedName name="HTML11_4" hidden="1">"Tabelle_6.1.1"</definedName>
    <definedName name="HTML11_5" hidden="1">""</definedName>
    <definedName name="HTML11_6" hidden="1">-4146</definedName>
    <definedName name="HTML11_7" hidden="1">-4146</definedName>
    <definedName name="HTML11_8" hidden="1">"15.05.1998"</definedName>
    <definedName name="HTML11_9" hidden="1">"OeNB"</definedName>
    <definedName name="HTML12_1" hidden="1">"[MONATSHE.XLS]Privkon!$A$1:$M$115"</definedName>
    <definedName name="HTML12_10" hidden="1">""</definedName>
    <definedName name="HTML12_11" hidden="1">1</definedName>
    <definedName name="HTML12_12" hidden="1">"K:\ELP-PROD\VOWA\605.htm"</definedName>
    <definedName name="HTML12_2" hidden="1">1</definedName>
    <definedName name="HTML12_3" hidden="1">"MONATSHE"</definedName>
    <definedName name="HTML12_4" hidden="1">"Privkon"</definedName>
    <definedName name="HTML12_5" hidden="1">""</definedName>
    <definedName name="HTML12_6" hidden="1">-4146</definedName>
    <definedName name="HTML12_7" hidden="1">-4146</definedName>
    <definedName name="HTML12_8" hidden="1">"17.09.1997"</definedName>
    <definedName name="HTML12_9" hidden="1">"WAGNERK"</definedName>
    <definedName name="HTML13_1" hidden="1">"[MONATSHE.XLS]Ausland!$A$1:$K$37"</definedName>
    <definedName name="HTML13_10" hidden="1">""</definedName>
    <definedName name="HTML13_11" hidden="1">1</definedName>
    <definedName name="HTML13_12" hidden="1">"K:\ELP-PROD\VOWA\606.htm"</definedName>
    <definedName name="HTML13_2" hidden="1">1</definedName>
    <definedName name="HTML13_3" hidden="1">"MONATSHE"</definedName>
    <definedName name="HTML13_4" hidden="1">"Ausland"</definedName>
    <definedName name="HTML13_5" hidden="1">""</definedName>
    <definedName name="HTML13_6" hidden="1">-4146</definedName>
    <definedName name="HTML13_7" hidden="1">-4146</definedName>
    <definedName name="HTML13_8" hidden="1">"17.09.1997"</definedName>
    <definedName name="HTML13_9" hidden="1">"WAGNERK"</definedName>
    <definedName name="HTML14_1" hidden="1">"[MONATSHE.XLS]Kennz!$A$1:$K$50"</definedName>
    <definedName name="HTML14_10" hidden="1">""</definedName>
    <definedName name="HTML14_11" hidden="1">1</definedName>
    <definedName name="HTML14_12" hidden="1">"K:\ELP-PROD\VOWA\607.htm"</definedName>
    <definedName name="HTML14_2" hidden="1">1</definedName>
    <definedName name="HTML14_3" hidden="1">"MONATSHE"</definedName>
    <definedName name="HTML14_4" hidden="1">"Kennz"</definedName>
    <definedName name="HTML14_5" hidden="1">""</definedName>
    <definedName name="HTML14_6" hidden="1">-4146</definedName>
    <definedName name="HTML14_7" hidden="1">-4146</definedName>
    <definedName name="HTML14_8" hidden="1">"17.09.1997"</definedName>
    <definedName name="HTML14_9" hidden="1">"WAGNERK"</definedName>
    <definedName name="HTML15_1" hidden="1">"[MONATSHE.XLS]VPI!$A$1:$J$37"</definedName>
    <definedName name="HTML15_10" hidden="1">""</definedName>
    <definedName name="HTML15_11" hidden="1">1</definedName>
    <definedName name="HTML15_12" hidden="1">"K:\ELP-PROD\VOWA\620.htm"</definedName>
    <definedName name="HTML15_2" hidden="1">1</definedName>
    <definedName name="HTML15_3" hidden="1">"MONATSHE"</definedName>
    <definedName name="HTML15_4" hidden="1">"VPI"</definedName>
    <definedName name="HTML15_5" hidden="1">""</definedName>
    <definedName name="HTML15_6" hidden="1">-4146</definedName>
    <definedName name="HTML15_7" hidden="1">-4146</definedName>
    <definedName name="HTML15_8" hidden="1">"17.09.1997"</definedName>
    <definedName name="HTML15_9" hidden="1">"WAGNERK"</definedName>
    <definedName name="HTML16_1" hidden="1">"[MONATSHE.XLS]HVPI!$A$1:$O$27"</definedName>
    <definedName name="HTML16_10" hidden="1">""</definedName>
    <definedName name="HTML16_11" hidden="1">1</definedName>
    <definedName name="HTML16_12" hidden="1">"K:\ELP-PROD\VOWA\621.htm"</definedName>
    <definedName name="HTML16_2" hidden="1">1</definedName>
    <definedName name="HTML16_3" hidden="1">"MONATSHE"</definedName>
    <definedName name="HTML16_4" hidden="1">"HVPI"</definedName>
    <definedName name="HTML16_5" hidden="1">""</definedName>
    <definedName name="HTML16_6" hidden="1">-4146</definedName>
    <definedName name="HTML16_7" hidden="1">-4146</definedName>
    <definedName name="HTML16_8" hidden="1">"17.09.1997"</definedName>
    <definedName name="HTML16_9" hidden="1">"WAGNERK"</definedName>
    <definedName name="HTML17_1" hidden="1">"'[MONATSHE.XLS]GPI,BPI'!$A$1:$N$36"</definedName>
    <definedName name="HTML17_10" hidden="1">""</definedName>
    <definedName name="HTML17_11" hidden="1">1</definedName>
    <definedName name="HTML17_12" hidden="1">"K:\ELP-PROD\VOWA\622.htm"</definedName>
    <definedName name="HTML17_2" hidden="1">1</definedName>
    <definedName name="HTML17_3" hidden="1">"MONATSHE"</definedName>
    <definedName name="HTML17_4" hidden="1">"GPI,BPI"</definedName>
    <definedName name="HTML17_5" hidden="1">""</definedName>
    <definedName name="HTML17_6" hidden="1">-4146</definedName>
    <definedName name="HTML17_7" hidden="1">-4146</definedName>
    <definedName name="HTML17_8" hidden="1">"17.09.1997"</definedName>
    <definedName name="HTML17_9" hidden="1">"WAGNERK"</definedName>
    <definedName name="HTML18_1" hidden="1">"[MONATSHE.XLS]Tarif!$A$1:$Q$40"</definedName>
    <definedName name="HTML18_10" hidden="1">""</definedName>
    <definedName name="HTML18_11" hidden="1">1</definedName>
    <definedName name="HTML18_12" hidden="1">"K:\ELP-PROD\VOWA\63.htm"</definedName>
    <definedName name="HTML18_2" hidden="1">1</definedName>
    <definedName name="HTML18_3" hidden="1">"MONATSHE"</definedName>
    <definedName name="HTML18_4" hidden="1">"Tarif"</definedName>
    <definedName name="HTML18_5" hidden="1">""</definedName>
    <definedName name="HTML18_6" hidden="1">-4146</definedName>
    <definedName name="HTML18_7" hidden="1">-4146</definedName>
    <definedName name="HTML18_8" hidden="1">"17.09.1997"</definedName>
    <definedName name="HTML18_9" hidden="1">"WAGNERK"</definedName>
    <definedName name="HTML19_1" hidden="1">"[MONATSHE.XLS]Erwerb!$A$1:$J$37"</definedName>
    <definedName name="HTML19_10" hidden="1">""</definedName>
    <definedName name="HTML19_11" hidden="1">1</definedName>
    <definedName name="HTML19_12" hidden="1">"K:\ELP-PROD\VOWA\640.htm"</definedName>
    <definedName name="HTML19_2" hidden="1">1</definedName>
    <definedName name="HTML19_3" hidden="1">"MONATSHE"</definedName>
    <definedName name="HTML19_4" hidden="1">"Erwerb"</definedName>
    <definedName name="HTML19_5" hidden="1">""</definedName>
    <definedName name="HTML19_6" hidden="1">-4146</definedName>
    <definedName name="HTML19_7" hidden="1">-4146</definedName>
    <definedName name="HTML19_8" hidden="1">"17.09.1997"</definedName>
    <definedName name="HTML19_9" hidden="1">"WAGNERK"</definedName>
    <definedName name="HTML2_1" hidden="1">"[INDIKAT1.XLS]Vorhersageindikator_Österreich!$A$15:$K$76"</definedName>
    <definedName name="HTML2_10" hidden="1">""</definedName>
    <definedName name="HTML2_11" hidden="1">1</definedName>
    <definedName name="HTML2_12" hidden="1">"K:\ELP-PROD\VOWA\6100.HTM"</definedName>
    <definedName name="HTML2_2" hidden="1">1</definedName>
    <definedName name="HTML2_3" hidden="1">"INDIKAT1"</definedName>
    <definedName name="HTML2_4" hidden="1">"Vorhersageindikator_Österreich"</definedName>
    <definedName name="HTML2_5" hidden="1">""</definedName>
    <definedName name="HTML2_6" hidden="1">-4146</definedName>
    <definedName name="HTML2_7" hidden="1">-4146</definedName>
    <definedName name="HTML2_8" hidden="1">"08.10.1997"</definedName>
    <definedName name="HTML2_9" hidden="1">"Mag. Schüller Wolfgang"</definedName>
    <definedName name="HTML20_1" hidden="1">"[MONATSHE.XLS]Arbeit!$A$1:$O$39"</definedName>
    <definedName name="HTML20_10" hidden="1">""</definedName>
    <definedName name="HTML20_11" hidden="1">1</definedName>
    <definedName name="HTML20_12" hidden="1">"K:\ELP-PROD\VOWA\641.htm"</definedName>
    <definedName name="HTML20_2" hidden="1">1</definedName>
    <definedName name="HTML20_3" hidden="1">"MONATSHE"</definedName>
    <definedName name="HTML20_4" hidden="1">"Arbeit"</definedName>
    <definedName name="HTML20_5" hidden="1">""</definedName>
    <definedName name="HTML20_6" hidden="1">-4146</definedName>
    <definedName name="HTML20_7" hidden="1">-4146</definedName>
    <definedName name="HTML20_8" hidden="1">"17.09.1997"</definedName>
    <definedName name="HTML20_9" hidden="1">"WAGNERK"</definedName>
    <definedName name="HTML21_1" hidden="1">"[MONATSHE.XLS]Handel!$A$1:$I$35"</definedName>
    <definedName name="HTML21_10" hidden="1">""</definedName>
    <definedName name="HTML21_11" hidden="1">1</definedName>
    <definedName name="HTML21_12" hidden="1">"K:\ELP-PROD\VOWA\65.htm"</definedName>
    <definedName name="HTML21_2" hidden="1">1</definedName>
    <definedName name="HTML21_3" hidden="1">"MONATSHE"</definedName>
    <definedName name="HTML21_4" hidden="1">"Handel"</definedName>
    <definedName name="HTML21_5" hidden="1">""</definedName>
    <definedName name="HTML21_6" hidden="1">-4146</definedName>
    <definedName name="HTML21_7" hidden="1">-4146</definedName>
    <definedName name="HTML21_8" hidden="1">"17.09.1997"</definedName>
    <definedName name="HTML21_9" hidden="1">"WAGNERK"</definedName>
    <definedName name="HTML22_1" hidden="1">"[MONATSHE.XLS]VGL!$A$1:$AF$64"</definedName>
    <definedName name="HTML22_10" hidden="1">""</definedName>
    <definedName name="HTML22_11" hidden="1">1</definedName>
    <definedName name="HTML22_12" hidden="1">"K:\ELP-PROD\VOWA\603.htm"</definedName>
    <definedName name="HTML22_2" hidden="1">1</definedName>
    <definedName name="HTML22_3" hidden="1">"MONATSHE"</definedName>
    <definedName name="HTML22_4" hidden="1">"VGL"</definedName>
    <definedName name="HTML22_5" hidden="1">""</definedName>
    <definedName name="HTML22_6" hidden="1">-4146</definedName>
    <definedName name="HTML22_7" hidden="1">-4146</definedName>
    <definedName name="HTML22_8" hidden="1">"17.09.1997"</definedName>
    <definedName name="HTML22_9" hidden="1">"WAGNERK"</definedName>
    <definedName name="HTML23_1" hidden="1">"[MONATSHE.XLS]Wechselk!$A$1:$K$37"</definedName>
    <definedName name="HTML23_10" hidden="1">""</definedName>
    <definedName name="HTML23_11" hidden="1">1</definedName>
    <definedName name="HTML23_12" hidden="1">"K:\ELP-PROD\VOWA\68.htm"</definedName>
    <definedName name="HTML23_2" hidden="1">1</definedName>
    <definedName name="HTML23_3" hidden="1">"MONATSHE"</definedName>
    <definedName name="HTML23_4" hidden="1">"Wechselk"</definedName>
    <definedName name="HTML23_5" hidden="1">""</definedName>
    <definedName name="HTML23_6" hidden="1">-4146</definedName>
    <definedName name="HTML23_7" hidden="1">-4146</definedName>
    <definedName name="HTML23_8" hidden="1">"17.09.1997"</definedName>
    <definedName name="HTML23_9" hidden="1">"WAGNERK"</definedName>
    <definedName name="HTML24_1" hidden="1">"[MONATSHE.XLS]VGR!$A$5:$L$65"</definedName>
    <definedName name="HTML24_10" hidden="1">""</definedName>
    <definedName name="HTML24_11" hidden="1">1</definedName>
    <definedName name="HTML24_12" hidden="1">"K:\ELP-PROD\vowa\600.htm"</definedName>
    <definedName name="HTML24_2" hidden="1">1</definedName>
    <definedName name="HTML24_3" hidden="1">"MONATSHE"</definedName>
    <definedName name="HTML24_4" hidden="1">"VGR"</definedName>
    <definedName name="HTML24_5" hidden="1">""</definedName>
    <definedName name="HTML24_6" hidden="1">-4146</definedName>
    <definedName name="HTML24_7" hidden="1">-4146</definedName>
    <definedName name="HTML24_8" hidden="1">"18.09.1997"</definedName>
    <definedName name="HTML24_9" hidden="1">"WAGNERK"</definedName>
    <definedName name="HTML25_1" hidden="1">"[MONATSHE.XLS]BAI!$A$5:$K$64"</definedName>
    <definedName name="HTML25_10" hidden="1">""</definedName>
    <definedName name="HTML25_11" hidden="1">1</definedName>
    <definedName name="HTML25_12" hidden="1">"K:\ELP-PROD\vowa\604.htm"</definedName>
    <definedName name="HTML25_2" hidden="1">1</definedName>
    <definedName name="HTML25_3" hidden="1">"MONATSHE"</definedName>
    <definedName name="HTML25_4" hidden="1">"BAI"</definedName>
    <definedName name="HTML25_5" hidden="1">""</definedName>
    <definedName name="HTML25_6" hidden="1">-4146</definedName>
    <definedName name="HTML25_7" hidden="1">-4146</definedName>
    <definedName name="HTML25_8" hidden="1">"29.09.1997"</definedName>
    <definedName name="HTML25_9" hidden="1">"WAGNERK"</definedName>
    <definedName name="HTML26_1" hidden="1">"[MONATSHE.XLS]Kennz!$A$2:$K$50"</definedName>
    <definedName name="HTML26_10" hidden="1">""</definedName>
    <definedName name="HTML26_11" hidden="1">1</definedName>
    <definedName name="HTML26_12" hidden="1">"K:\ELP-PROD\vowa\607.htm"</definedName>
    <definedName name="HTML26_2" hidden="1">1</definedName>
    <definedName name="HTML26_3" hidden="1">"MONATSHE"</definedName>
    <definedName name="HTML26_4" hidden="1">"Kennz"</definedName>
    <definedName name="HTML26_5" hidden="1">""</definedName>
    <definedName name="HTML26_6" hidden="1">-4146</definedName>
    <definedName name="HTML26_7" hidden="1">-4146</definedName>
    <definedName name="HTML26_8" hidden="1">"19.09.1997"</definedName>
    <definedName name="HTML26_9" hidden="1">"WAGNERK"</definedName>
    <definedName name="HTML27_1" hidden="1">"[MONATSHE.XLS]Kennz!$A$2:$K$51"</definedName>
    <definedName name="HTML27_10" hidden="1">""</definedName>
    <definedName name="HTML27_11" hidden="1">1</definedName>
    <definedName name="HTML27_12" hidden="1">"K:\ELP-PROD\vowa\607.htm"</definedName>
    <definedName name="HTML27_2" hidden="1">1</definedName>
    <definedName name="HTML27_3" hidden="1">"MONATSHE"</definedName>
    <definedName name="HTML27_4" hidden="1">"Kennz"</definedName>
    <definedName name="HTML27_5" hidden="1">""</definedName>
    <definedName name="HTML27_6" hidden="1">-4146</definedName>
    <definedName name="HTML27_7" hidden="1">-4146</definedName>
    <definedName name="HTML27_8" hidden="1">"24.09.1997"</definedName>
    <definedName name="HTML27_9" hidden="1">"WAGNERK"</definedName>
    <definedName name="HTML28_1" hidden="1">"[MONATSHE.XLS]Ausland!$A$2:$K$38"</definedName>
    <definedName name="HTML28_10" hidden="1">""</definedName>
    <definedName name="HTML28_11" hidden="1">1</definedName>
    <definedName name="HTML28_12" hidden="1">"K:\ELP-PROD\vowa\606.htm"</definedName>
    <definedName name="HTML28_2" hidden="1">1</definedName>
    <definedName name="HTML28_3" hidden="1">"MONATSHE"</definedName>
    <definedName name="HTML28_4" hidden="1">"Ausland"</definedName>
    <definedName name="HTML28_5" hidden="1">""</definedName>
    <definedName name="HTML28_6" hidden="1">-4146</definedName>
    <definedName name="HTML28_7" hidden="1">-4146</definedName>
    <definedName name="HTML28_8" hidden="1">"30.09.1997"</definedName>
    <definedName name="HTML28_9" hidden="1">"WAGNERK"</definedName>
    <definedName name="HTML29_1" hidden="1">"[MONATSHE.XLS]Arbeit!$A$5:$O$39"</definedName>
    <definedName name="HTML29_10" hidden="1">""</definedName>
    <definedName name="HTML29_11" hidden="1">1</definedName>
    <definedName name="HTML29_12" hidden="1">"K:\ELP-PROD\vowa\641.htm"</definedName>
    <definedName name="HTML29_2" hidden="1">1</definedName>
    <definedName name="HTML29_3" hidden="1">"MONATSHE"</definedName>
    <definedName name="HTML29_4" hidden="1">"Arbeit"</definedName>
    <definedName name="HTML29_5" hidden="1">""</definedName>
    <definedName name="HTML29_6" hidden="1">-4146</definedName>
    <definedName name="HTML29_7" hidden="1">-4146</definedName>
    <definedName name="HTML29_8" hidden="1">"24.09.1997"</definedName>
    <definedName name="HTML29_9" hidden="1">"WAGNERK"</definedName>
    <definedName name="HTML3_1" hidden="1">"[INDIKAT1.XLS]Vorhersageindikator_Österreich!$A$6:$K$74"</definedName>
    <definedName name="HTML3_10" hidden="1">""</definedName>
    <definedName name="HTML3_11" hidden="1">1</definedName>
    <definedName name="HTML3_12" hidden="1">"K:\ELP-PROD\6100.htm"</definedName>
    <definedName name="HTML3_2" hidden="1">1</definedName>
    <definedName name="HTML3_3" hidden="1">"INDIKAT1"</definedName>
    <definedName name="HTML3_4" hidden="1">"Vorhersageindikator_Österreich"</definedName>
    <definedName name="HTML3_5" hidden="1">""</definedName>
    <definedName name="HTML3_6" hidden="1">-4146</definedName>
    <definedName name="HTML3_7" hidden="1">-4146</definedName>
    <definedName name="HTML3_8" hidden="1">"08.10.1997"</definedName>
    <definedName name="HTML3_9" hidden="1">"OeNB"</definedName>
    <definedName name="HTML30_1" hidden="1">"'[MONATSHE.XLS]BIP-ENT'!$A$8:$S$53"</definedName>
    <definedName name="HTML30_10" hidden="1">""</definedName>
    <definedName name="HTML30_11" hidden="1">1</definedName>
    <definedName name="HTML30_12" hidden="1">"K:\ELP-PROD\vowa\601.htm"</definedName>
    <definedName name="HTML30_2" hidden="1">1</definedName>
    <definedName name="HTML30_3" hidden="1">"MONATSHE"</definedName>
    <definedName name="HTML30_4" hidden="1">"BIP-ENT"</definedName>
    <definedName name="HTML30_5" hidden="1">""</definedName>
    <definedName name="HTML30_6" hidden="1">-4146</definedName>
    <definedName name="HTML30_7" hidden="1">-4146</definedName>
    <definedName name="HTML30_8" hidden="1">"29.09.1997"</definedName>
    <definedName name="HTML30_9" hidden="1">"WAGNERK"</definedName>
    <definedName name="HTML31_1" hidden="1">"[MONATSHE.XLS]VGL1!$A$5:$J$64"</definedName>
    <definedName name="HTML31_10" hidden="1">""</definedName>
    <definedName name="HTML31_11" hidden="1">1</definedName>
    <definedName name="HTML31_12" hidden="1">"K:\ELP-PROD\VOWA\603_1.htm"</definedName>
    <definedName name="HTML31_2" hidden="1">1</definedName>
    <definedName name="HTML31_3" hidden="1">"MONATSHE"</definedName>
    <definedName name="HTML31_4" hidden="1">"VGL1"</definedName>
    <definedName name="HTML31_5" hidden="1">""</definedName>
    <definedName name="HTML31_6" hidden="1">-4146</definedName>
    <definedName name="HTML31_7" hidden="1">-4146</definedName>
    <definedName name="HTML31_8" hidden="1">"29.09.1997"</definedName>
    <definedName name="HTML31_9" hidden="1">"WAGNERK"</definedName>
    <definedName name="HTML32_1" hidden="1">"[MONATSHE.XLS]VGL2!$A$5:$J$64"</definedName>
    <definedName name="HTML32_10" hidden="1">""</definedName>
    <definedName name="HTML32_11" hidden="1">1</definedName>
    <definedName name="HTML32_12" hidden="1">"K:\ELP-PROD\VOWA\603_2.htm"</definedName>
    <definedName name="HTML32_2" hidden="1">1</definedName>
    <definedName name="HTML32_3" hidden="1">"MONATSHE"</definedName>
    <definedName name="HTML32_4" hidden="1">"VGL2"</definedName>
    <definedName name="HTML32_5" hidden="1">""</definedName>
    <definedName name="HTML32_6" hidden="1">-4146</definedName>
    <definedName name="HTML32_7" hidden="1">-4146</definedName>
    <definedName name="HTML32_8" hidden="1">"29.09.1997"</definedName>
    <definedName name="HTML32_9" hidden="1">"WAGNERK"</definedName>
    <definedName name="HTML33_1" hidden="1">"[MONATSHE.XLS]VGL3!$A$5:$J$35"</definedName>
    <definedName name="HTML33_10" hidden="1">""</definedName>
    <definedName name="HTML33_11" hidden="1">1</definedName>
    <definedName name="HTML33_12" hidden="1">"K:\ELP-PROD\VOWA\603_3.htm"</definedName>
    <definedName name="HTML33_2" hidden="1">1</definedName>
    <definedName name="HTML33_3" hidden="1">"MONATSHE"</definedName>
    <definedName name="HTML33_4" hidden="1">"VGL3"</definedName>
    <definedName name="HTML33_5" hidden="1">""</definedName>
    <definedName name="HTML33_6" hidden="1">-4146</definedName>
    <definedName name="HTML33_7" hidden="1">-4146</definedName>
    <definedName name="HTML33_8" hidden="1">"29.09.1997"</definedName>
    <definedName name="HTML33_9" hidden="1">"WAGNERK"</definedName>
    <definedName name="HTML34_1" hidden="1">"[MONATSHE.XLS]Privkons1!$A$5:$M$115"</definedName>
    <definedName name="HTML34_10" hidden="1">""</definedName>
    <definedName name="HTML34_11" hidden="1">1</definedName>
    <definedName name="HTML34_12" hidden="1">"K:\ELP-PROD\vowa\605_1.htm"</definedName>
    <definedName name="HTML34_2" hidden="1">1</definedName>
    <definedName name="HTML34_3" hidden="1">"MONATSHE"</definedName>
    <definedName name="HTML34_4" hidden="1">"Privkons1"</definedName>
    <definedName name="HTML34_5" hidden="1">""</definedName>
    <definedName name="HTML34_6" hidden="1">-4146</definedName>
    <definedName name="HTML34_7" hidden="1">-4146</definedName>
    <definedName name="HTML34_8" hidden="1">"30.09.1997"</definedName>
    <definedName name="HTML34_9" hidden="1">"WAGNERK"</definedName>
    <definedName name="HTML35_1" hidden="1">"[MONATSHE.XLS]PrivKons2!$A$5:$M$59"</definedName>
    <definedName name="HTML35_10" hidden="1">""</definedName>
    <definedName name="HTML35_11" hidden="1">1</definedName>
    <definedName name="HTML35_12" hidden="1">"K:\ELP-PROD\vowa\605_2.htm"</definedName>
    <definedName name="HTML35_2" hidden="1">1</definedName>
    <definedName name="HTML35_3" hidden="1">"MONATSHE"</definedName>
    <definedName name="HTML35_4" hidden="1">"PrivKons2"</definedName>
    <definedName name="HTML35_5" hidden="1">""</definedName>
    <definedName name="HTML35_6" hidden="1">-4146</definedName>
    <definedName name="HTML35_7" hidden="1">-4146</definedName>
    <definedName name="HTML35_8" hidden="1">"30.09.1997"</definedName>
    <definedName name="HTML35_9" hidden="1">"WAGNERK"</definedName>
    <definedName name="HTML36_1" hidden="1">"'[MONATSHE.XLS]6.2.2.GPI,BPI'!$A$6:$N$37"</definedName>
    <definedName name="HTML36_10" hidden="1">""</definedName>
    <definedName name="HTML36_11" hidden="1">1</definedName>
    <definedName name="HTML36_12" hidden="1">"K:\ELP-PROD\vowa\622.htm"</definedName>
    <definedName name="HTML36_2" hidden="1">1</definedName>
    <definedName name="HTML36_3" hidden="1">"MONATSHE"</definedName>
    <definedName name="HTML36_4" hidden="1">"6.2.2.GPI,BPI"</definedName>
    <definedName name="HTML36_5" hidden="1">""</definedName>
    <definedName name="HTML36_6" hidden="1">-4146</definedName>
    <definedName name="HTML36_7" hidden="1">-4146</definedName>
    <definedName name="HTML36_8" hidden="1">"02.10.1997"</definedName>
    <definedName name="HTML36_9" hidden="1">"WAGNERK"</definedName>
    <definedName name="HTML37_1" hidden="1">"'[MONATSHE.XLS]6.3.Tarif'!$A$7:$Q$40"</definedName>
    <definedName name="HTML37_10" hidden="1">""</definedName>
    <definedName name="HTML37_11" hidden="1">1</definedName>
    <definedName name="HTML37_12" hidden="1">"K:\ELP-PROD\vowa\63.htm"</definedName>
    <definedName name="HTML37_2" hidden="1">1</definedName>
    <definedName name="HTML37_3" hidden="1">"MONATSHE"</definedName>
    <definedName name="HTML37_4" hidden="1">"6.3.Tarif"</definedName>
    <definedName name="HTML37_5" hidden="1">""</definedName>
    <definedName name="HTML37_6" hidden="1">-4146</definedName>
    <definedName name="HTML37_7" hidden="1">-4146</definedName>
    <definedName name="HTML37_8" hidden="1">"02.10.1997"</definedName>
    <definedName name="HTML37_9" hidden="1">"WAGNERK"</definedName>
    <definedName name="HTML38_1" hidden="1">"'[MONATSHE.XLS]6.4.0.Erwerb'!$A$5:$J$37"</definedName>
    <definedName name="HTML38_10" hidden="1">""</definedName>
    <definedName name="HTML38_11" hidden="1">1</definedName>
    <definedName name="HTML38_12" hidden="1">"K:\ELP-PROD\vowa\640.htm"</definedName>
    <definedName name="HTML38_2" hidden="1">1</definedName>
    <definedName name="HTML38_3" hidden="1">"MONATSHE"</definedName>
    <definedName name="HTML38_4" hidden="1">"6.4.0.Erwerb"</definedName>
    <definedName name="HTML38_5" hidden="1">""</definedName>
    <definedName name="HTML38_6" hidden="1">-4146</definedName>
    <definedName name="HTML38_7" hidden="1">-4146</definedName>
    <definedName name="HTML38_8" hidden="1">"02.10.1997"</definedName>
    <definedName name="HTML38_9" hidden="1">"WAGNERK"</definedName>
    <definedName name="HTML39_1" hidden="1">"'[MONATSHE.XLS]6.4.1.Arbeit'!$A$5:$O$39"</definedName>
    <definedName name="HTML39_10" hidden="1">""</definedName>
    <definedName name="HTML39_11" hidden="1">1</definedName>
    <definedName name="HTML39_12" hidden="1">"K:\ELP-PROD\vowa\641.htm"</definedName>
    <definedName name="HTML39_2" hidden="1">1</definedName>
    <definedName name="HTML39_3" hidden="1">"MONATSHE"</definedName>
    <definedName name="HTML39_4" hidden="1">"6.4.1.Arbeit"</definedName>
    <definedName name="HTML39_5" hidden="1">""</definedName>
    <definedName name="HTML39_6" hidden="1">-4146</definedName>
    <definedName name="HTML39_7" hidden="1">-4146</definedName>
    <definedName name="HTML39_8" hidden="1">"02.10.1997"</definedName>
    <definedName name="HTML39_9" hidden="1">"WAGNERK"</definedName>
    <definedName name="HTML4_1" hidden="1">"'[6100.XLS]6100'!$A$6:$K$74"</definedName>
    <definedName name="HTML4_10" hidden="1">""</definedName>
    <definedName name="HTML4_11" hidden="1">1</definedName>
    <definedName name="HTML4_12" hidden="1">"K:\ELP-PROD\vowa\6100.htm"</definedName>
    <definedName name="HTML4_2" hidden="1">1</definedName>
    <definedName name="HTML4_3" hidden="1">"6100"</definedName>
    <definedName name="HTML4_4" hidden="1">"6100"</definedName>
    <definedName name="HTML4_5" hidden="1">""</definedName>
    <definedName name="HTML4_6" hidden="1">-4146</definedName>
    <definedName name="HTML4_7" hidden="1">-4146</definedName>
    <definedName name="HTML4_8" hidden="1">"08.10.1997"</definedName>
    <definedName name="HTML4_9" hidden="1">"OeNB"</definedName>
    <definedName name="HTML40_1" hidden="1">"'[MONATSHE.XLS]6.8.Wechselk'!$A$7:$K$36"</definedName>
    <definedName name="HTML40_10" hidden="1">""</definedName>
    <definedName name="HTML40_11" hidden="1">1</definedName>
    <definedName name="HTML40_12" hidden="1">"K:\ELP-PROD\vowa\68.htm"</definedName>
    <definedName name="HTML40_2" hidden="1">1</definedName>
    <definedName name="HTML40_3" hidden="1">"MONATSHE"</definedName>
    <definedName name="HTML40_4" hidden="1">"6.8.Wechselk"</definedName>
    <definedName name="HTML40_5" hidden="1">""</definedName>
    <definedName name="HTML40_6" hidden="1">-4146</definedName>
    <definedName name="HTML40_7" hidden="1">-4146</definedName>
    <definedName name="HTML40_8" hidden="1">"02.10.1997"</definedName>
    <definedName name="HTML40_9" hidden="1">"WAGNERK"</definedName>
    <definedName name="HTML41_1" hidden="1">"'[MONATSHE.XLS]6.0.0.VGR'!$A$5:$L$65"</definedName>
    <definedName name="HTML41_10" hidden="1">""</definedName>
    <definedName name="HTML41_11" hidden="1">1</definedName>
    <definedName name="HTML41_12" hidden="1">"K:\ELP-PROD\vowa\600.htm"</definedName>
    <definedName name="HTML41_2" hidden="1">1</definedName>
    <definedName name="HTML41_3" hidden="1">"MONATSHE"</definedName>
    <definedName name="HTML41_4" hidden="1">"6.0.0.VGR"</definedName>
    <definedName name="HTML41_5" hidden="1">""</definedName>
    <definedName name="HTML41_6" hidden="1">-4146</definedName>
    <definedName name="HTML41_7" hidden="1">-4146</definedName>
    <definedName name="HTML41_8" hidden="1">"06.10.1997"</definedName>
    <definedName name="HTML41_9" hidden="1">"WAGNERK"</definedName>
    <definedName name="HTML42_1" hidden="1">"'[MONATSHE.XLS]6.0.3_1 VGL1'!$A$5:$J$64"</definedName>
    <definedName name="HTML42_10" hidden="1">""</definedName>
    <definedName name="HTML42_11" hidden="1">1</definedName>
    <definedName name="HTML42_12" hidden="1">"K:\ELP-PROD\vowa\603_1.htm"</definedName>
    <definedName name="HTML42_2" hidden="1">1</definedName>
    <definedName name="HTML42_3" hidden="1">"MONATSHE"</definedName>
    <definedName name="HTML42_4" hidden="1">"6.0.3_1 VGL1"</definedName>
    <definedName name="HTML42_5" hidden="1">""</definedName>
    <definedName name="HTML42_6" hidden="1">-4146</definedName>
    <definedName name="HTML42_7" hidden="1">-4146</definedName>
    <definedName name="HTML42_8" hidden="1">"02.10.1997"</definedName>
    <definedName name="HTML42_9" hidden="1">"WAGNERK"</definedName>
    <definedName name="HTML43_1" hidden="1">"'[MONATSHE.XLS]6.0.3_2 VGL2'!$A$5:$J$64"</definedName>
    <definedName name="HTML43_10" hidden="1">""</definedName>
    <definedName name="HTML43_11" hidden="1">1</definedName>
    <definedName name="HTML43_12" hidden="1">"K:\ELP-PROD\vowa\603_2.htm"</definedName>
    <definedName name="HTML43_2" hidden="1">1</definedName>
    <definedName name="HTML43_3" hidden="1">"MONATSHE"</definedName>
    <definedName name="HTML43_4" hidden="1">"6.0.3_2 VGL2"</definedName>
    <definedName name="HTML43_5" hidden="1">""</definedName>
    <definedName name="HTML43_6" hidden="1">-4146</definedName>
    <definedName name="HTML43_7" hidden="1">-4146</definedName>
    <definedName name="HTML43_8" hidden="1">"02.10.1997"</definedName>
    <definedName name="HTML43_9" hidden="1">"WAGNERK"</definedName>
    <definedName name="HTML44_1" hidden="1">"'[MONATSHE.XLS]6.0.3_3 VGL3'!$A$5:$J$35"</definedName>
    <definedName name="HTML44_10" hidden="1">""</definedName>
    <definedName name="HTML44_11" hidden="1">1</definedName>
    <definedName name="HTML44_12" hidden="1">"K:\ELP-PROD\vowa\603_3.htm"</definedName>
    <definedName name="HTML44_2" hidden="1">1</definedName>
    <definedName name="HTML44_3" hidden="1">"MONATSHE"</definedName>
    <definedName name="HTML44_4" hidden="1">"6.0.3_3 VGL3"</definedName>
    <definedName name="HTML44_5" hidden="1">""</definedName>
    <definedName name="HTML44_6" hidden="1">-4146</definedName>
    <definedName name="HTML44_7" hidden="1">-4146</definedName>
    <definedName name="HTML44_8" hidden="1">"02.10.1997"</definedName>
    <definedName name="HTML44_9" hidden="1">"WAGNERK"</definedName>
    <definedName name="HTML45_1" hidden="1">"'[MONATSHE.XLS]6.0.4.BAI'!$A$5:$K$64"</definedName>
    <definedName name="HTML45_10" hidden="1">""</definedName>
    <definedName name="HTML45_11" hidden="1">1</definedName>
    <definedName name="HTML45_12" hidden="1">"K:\ELP-PROD\vowa\604.htm"</definedName>
    <definedName name="HTML45_2" hidden="1">1</definedName>
    <definedName name="HTML45_3" hidden="1">"MONATSHE"</definedName>
    <definedName name="HTML45_4" hidden="1">"6.0.4.BAI"</definedName>
    <definedName name="HTML45_5" hidden="1">""</definedName>
    <definedName name="HTML45_6" hidden="1">-4146</definedName>
    <definedName name="HTML45_7" hidden="1">-4146</definedName>
    <definedName name="HTML45_8" hidden="1">"02.10.1997"</definedName>
    <definedName name="HTML45_9" hidden="1">"WAGNERK"</definedName>
    <definedName name="HTML46_1" hidden="1">"'[MONATSHE.XLS]6.0.5_1 Privkons1'!$A$5:$M$61"</definedName>
    <definedName name="HTML46_10" hidden="1">""</definedName>
    <definedName name="HTML46_11" hidden="1">1</definedName>
    <definedName name="HTML46_12" hidden="1">"K:\ELP-PROD\vowa\605_1.htm"</definedName>
    <definedName name="HTML46_2" hidden="1">1</definedName>
    <definedName name="HTML46_3" hidden="1">"MONATSHE"</definedName>
    <definedName name="HTML46_4" hidden="1">"6.0.5_1 Privkons1"</definedName>
    <definedName name="HTML46_5" hidden="1">""</definedName>
    <definedName name="HTML46_6" hidden="1">-4146</definedName>
    <definedName name="HTML46_7" hidden="1">-4146</definedName>
    <definedName name="HTML46_8" hidden="1">"02.10.1997"</definedName>
    <definedName name="HTML46_9" hidden="1">"WAGNERK"</definedName>
    <definedName name="HTML47_1" hidden="1">"'[MONATSHE.XLS]6.0.5_2 PrivKons2'!$A$5:$M$59"</definedName>
    <definedName name="HTML47_10" hidden="1">""</definedName>
    <definedName name="HTML47_11" hidden="1">1</definedName>
    <definedName name="HTML47_12" hidden="1">"K:\ELP-PROD\vowa\605_2.htm"</definedName>
    <definedName name="HTML47_2" hidden="1">1</definedName>
    <definedName name="HTML47_3" hidden="1">"MONATSHE"</definedName>
    <definedName name="HTML47_4" hidden="1">"6.0.5_2 PrivKons2"</definedName>
    <definedName name="HTML47_5" hidden="1">""</definedName>
    <definedName name="HTML47_6" hidden="1">-4146</definedName>
    <definedName name="HTML47_7" hidden="1">-4146</definedName>
    <definedName name="HTML47_8" hidden="1">"02.10.1997"</definedName>
    <definedName name="HTML47_9" hidden="1">"WAGNERK"</definedName>
    <definedName name="HTML48_1" hidden="1">"'[MONATSHE.XLS]6.0.7.Kennz'!$A$2:$K$51"</definedName>
    <definedName name="HTML48_10" hidden="1">""</definedName>
    <definedName name="HTML48_11" hidden="1">1</definedName>
    <definedName name="HTML48_12" hidden="1">"K:\ELP-PROD\VOWA\607.HTM"</definedName>
    <definedName name="HTML48_2" hidden="1">1</definedName>
    <definedName name="HTML48_3" hidden="1">"MONATSHE"</definedName>
    <definedName name="HTML48_4" hidden="1">"6.0.7.Kennz"</definedName>
    <definedName name="HTML48_5" hidden="1">""</definedName>
    <definedName name="HTML48_6" hidden="1">-4146</definedName>
    <definedName name="HTML48_7" hidden="1">-4146</definedName>
    <definedName name="HTML48_8" hidden="1">"02.10.1997"</definedName>
    <definedName name="HTML48_9" hidden="1">"Mag. Schüller Wolfgang"</definedName>
    <definedName name="HTML49_1" hidden="1">"'[MONATSHE.XLS]6.0.7.Kennz'!$A$2:$K$52"</definedName>
    <definedName name="HTML49_10" hidden="1">""</definedName>
    <definedName name="HTML49_11" hidden="1">1</definedName>
    <definedName name="HTML49_12" hidden="1">"K:\ELP-PROD\vowa\607.htm"</definedName>
    <definedName name="HTML49_2" hidden="1">1</definedName>
    <definedName name="HTML49_3" hidden="1">"MONATSHE"</definedName>
    <definedName name="HTML49_4" hidden="1">"6.0.7.Kennz"</definedName>
    <definedName name="HTML49_5" hidden="1">""</definedName>
    <definedName name="HTML49_6" hidden="1">-4146</definedName>
    <definedName name="HTML49_7" hidden="1">-4146</definedName>
    <definedName name="HTML49_8" hidden="1">"06.10.1997"</definedName>
    <definedName name="HTML49_9" hidden="1">"WAGNERK"</definedName>
    <definedName name="HTML5_1" hidden="1">"'[6100.XLS]6100'!$A$15:$K$74"</definedName>
    <definedName name="HTML5_10" hidden="1">""</definedName>
    <definedName name="HTML5_11" hidden="1">1</definedName>
    <definedName name="HTML5_12" hidden="1">"K:\ELP-PROD\html_in\6100.HTM"</definedName>
    <definedName name="HTML5_2" hidden="1">1</definedName>
    <definedName name="HTML5_3" hidden="1">"6100"</definedName>
    <definedName name="HTML5_4" hidden="1">"6100"</definedName>
    <definedName name="HTML5_5" hidden="1">""</definedName>
    <definedName name="HTML5_6" hidden="1">-4146</definedName>
    <definedName name="HTML5_7" hidden="1">-4146</definedName>
    <definedName name="HTML5_8" hidden="1">"27.11.1997"</definedName>
    <definedName name="HTML5_9" hidden="1">"Mag. Schüller Wolfgang"</definedName>
    <definedName name="HTML50_1" hidden="1">"'[TAB6-8.XLS]6.8.Wechselk'!$A$7:$K$36"</definedName>
    <definedName name="HTML50_10" hidden="1">""</definedName>
    <definedName name="HTML50_11" hidden="1">1</definedName>
    <definedName name="HTML50_12" hidden="1">"K:\ELP-PROD\html_in\68.htm"</definedName>
    <definedName name="HTML50_2" hidden="1">1</definedName>
    <definedName name="HTML50_3" hidden="1">"TAB6-8"</definedName>
    <definedName name="HTML50_4" hidden="1">"6.8.Wechselk"</definedName>
    <definedName name="HTML50_5" hidden="1">""</definedName>
    <definedName name="HTML50_6" hidden="1">-4146</definedName>
    <definedName name="HTML50_7" hidden="1">-4146</definedName>
    <definedName name="HTML50_8" hidden="1">"18.05.1998"</definedName>
    <definedName name="HTML50_9" hidden="1">"OeNB"</definedName>
    <definedName name="HTML51_1" hidden="1">"'[TAB6-8.XLS]6.8.Wechselk'!$A$7:$K$38"</definedName>
    <definedName name="HTML51_10" hidden="1">""</definedName>
    <definedName name="HTML51_11" hidden="1">1</definedName>
    <definedName name="HTML51_12" hidden="1">"K:\ELP-PROD\html_in\68.htm"</definedName>
    <definedName name="HTML51_2" hidden="1">1</definedName>
    <definedName name="HTML51_3" hidden="1">"TAB6-8"</definedName>
    <definedName name="HTML51_4" hidden="1">"6.8.Wechselk"</definedName>
    <definedName name="HTML51_5" hidden="1">""</definedName>
    <definedName name="HTML51_6" hidden="1">-4146</definedName>
    <definedName name="HTML51_7" hidden="1">-4146</definedName>
    <definedName name="HTML51_8" hidden="1">"11.02.1998"</definedName>
    <definedName name="HTML51_9" hidden="1">"OeNB"</definedName>
    <definedName name="HTML52_1" hidden="1">"'[TAB6-8.XLS]6.8.Wechselk'!$A$3:$K$38"</definedName>
    <definedName name="HTML52_10" hidden="1">""</definedName>
    <definedName name="HTML52_11" hidden="1">1</definedName>
    <definedName name="HTML52_12" hidden="1">"K:\ELP-PROD\HTML_IN\68.htm"</definedName>
    <definedName name="HTML52_2" hidden="1">1</definedName>
    <definedName name="HTML52_3" hidden="1">"TAB6-8"</definedName>
    <definedName name="HTML52_4" hidden="1">"6.8.Wechselk"</definedName>
    <definedName name="HTML52_5" hidden="1">""</definedName>
    <definedName name="HTML52_6" hidden="1">-4146</definedName>
    <definedName name="HTML52_7" hidden="1">-4146</definedName>
    <definedName name="HTML52_8" hidden="1">"16.02.1998"</definedName>
    <definedName name="HTML52_9" hidden="1">"OeNB"</definedName>
    <definedName name="HTML53_1" hidden="1">"'[TAB6-0-0.XLS]6.0.0.VGR'!$A$5:$L$68"</definedName>
    <definedName name="HTML53_10" hidden="1">""</definedName>
    <definedName name="HTML53_11" hidden="1">1</definedName>
    <definedName name="HTML53_12" hidden="1">"K:\ELP-PROD\HTML_in\600.htm"</definedName>
    <definedName name="HTML53_2" hidden="1">1</definedName>
    <definedName name="HTML53_3" hidden="1">"TAB6-0-0"</definedName>
    <definedName name="HTML53_4" hidden="1">"6.0.0.VGR"</definedName>
    <definedName name="HTML53_5" hidden="1">""</definedName>
    <definedName name="HTML53_6" hidden="1">-4146</definedName>
    <definedName name="HTML53_7" hidden="1">-4146</definedName>
    <definedName name="HTML53_8" hidden="1">"21.04.1998"</definedName>
    <definedName name="HTML53_9" hidden="1">"OeNB"</definedName>
    <definedName name="HTML6_1" hidden="1">"'[6100.XLS]6100'!$A$15:$K$75"</definedName>
    <definedName name="HTML6_10" hidden="1">""</definedName>
    <definedName name="HTML6_11" hidden="1">1</definedName>
    <definedName name="HTML6_12" hidden="1">"K:\ELP-PROD\HTML_IN\6100.HTM"</definedName>
    <definedName name="HTML6_2" hidden="1">1</definedName>
    <definedName name="HTML6_3" hidden="1">"6100"</definedName>
    <definedName name="HTML6_4" hidden="1">"6100"</definedName>
    <definedName name="HTML6_5" hidden="1">""</definedName>
    <definedName name="HTML6_6" hidden="1">-4146</definedName>
    <definedName name="HTML6_7" hidden="1">-4146</definedName>
    <definedName name="HTML6_8" hidden="1">"20.11.1997"</definedName>
    <definedName name="HTML6_9" hidden="1">"Mag. Schüller Wolfgang"</definedName>
    <definedName name="HTML7_1" hidden="1">"'[6100.XLS]6100'!$A$15:$M$76"</definedName>
    <definedName name="HTML7_10" hidden="1">""</definedName>
    <definedName name="HTML7_11" hidden="1">1</definedName>
    <definedName name="HTML7_12" hidden="1">"K:\ELP-PROD\HTML_in\6100.htm"</definedName>
    <definedName name="HTML7_2" hidden="1">1</definedName>
    <definedName name="HTML7_3" hidden="1">"6100"</definedName>
    <definedName name="HTML7_4" hidden="1">"6100"</definedName>
    <definedName name="HTML7_5" hidden="1">""</definedName>
    <definedName name="HTML7_6" hidden="1">-4146</definedName>
    <definedName name="HTML7_7" hidden="1">-4146</definedName>
    <definedName name="HTML7_8" hidden="1">"30.01.1998"</definedName>
    <definedName name="HTML7_9" hidden="1">"OeNB"</definedName>
    <definedName name="HTML8_1" hidden="1">"'[6100.XLS]6100'!$A$15:$M$75"</definedName>
    <definedName name="HTML8_10" hidden="1">""</definedName>
    <definedName name="HTML8_11" hidden="1">1</definedName>
    <definedName name="HTML8_12" hidden="1">"K:\ELP-PROD\HTML_in\6100.htm"</definedName>
    <definedName name="HTML8_2" hidden="1">1</definedName>
    <definedName name="HTML8_3" hidden="1">"6100"</definedName>
    <definedName name="HTML8_4" hidden="1">"6100"</definedName>
    <definedName name="HTML8_5" hidden="1">""</definedName>
    <definedName name="HTML8_6" hidden="1">-4146</definedName>
    <definedName name="HTML8_7" hidden="1">-4146</definedName>
    <definedName name="HTML8_8" hidden="1">"20.02.1998"</definedName>
    <definedName name="HTML8_9" hidden="1">"OeNB"</definedName>
    <definedName name="HTML9_1" hidden="1">"'[6100.XLS]6100'!$A$14:$M$72"</definedName>
    <definedName name="HTML9_10" hidden="1">""</definedName>
    <definedName name="HTML9_11" hidden="1">1</definedName>
    <definedName name="HTML9_12" hidden="1">"K:\ELP-PROD\HTML_in\6100.htm"</definedName>
    <definedName name="HTML9_2" hidden="1">1</definedName>
    <definedName name="HTML9_3" hidden="1">"6100"</definedName>
    <definedName name="HTML9_4" hidden="1">"6100"</definedName>
    <definedName name="HTML9_5" hidden="1">""</definedName>
    <definedName name="HTML9_6" hidden="1">-4146</definedName>
    <definedName name="HTML9_7" hidden="1">-4146</definedName>
    <definedName name="HTML9_8" hidden="1">"23.03.1998"</definedName>
    <definedName name="HTML9_9" hidden="1">"OeNB"</definedName>
    <definedName name="HTMLCount" hidden="1">10</definedName>
    <definedName name="LISTE">'[1]#Rahmenbedingungen'!$A$4:$D$114</definedName>
    <definedName name="M_onat">#REF!</definedName>
    <definedName name="P_eriode">#REF!</definedName>
    <definedName name="Pe_riode">#REF!</definedName>
    <definedName name="Peri">#REF!</definedName>
    <definedName name="Peri_ode">#REF!</definedName>
    <definedName name="PRINT_AREA_MI">#REF!</definedName>
    <definedName name="R_Dat_begin">1</definedName>
    <definedName name="rrr">#REF!</definedName>
    <definedName name="sdf">#REF!</definedName>
    <definedName name="sdfsdf">#REF!</definedName>
    <definedName name="sdfsdfs" localSheetId="7" hidden="1">{"'6100'!$A$14:$J$72"}</definedName>
    <definedName name="sdfsdfs" hidden="1">{"'6100'!$A$14:$J$72"}</definedName>
    <definedName name="sdfsdfsd">#REF!</definedName>
    <definedName name="sdfsdfsdf">#REF!</definedName>
    <definedName name="sfsdfsdfsfsdf">#REF!</definedName>
    <definedName name="Spalte_G">#REF!</definedName>
    <definedName name="Spalte_H">#REF!</definedName>
    <definedName name="Spaltenkopf">#REF!</definedName>
    <definedName name="SPSS">#REF!</definedName>
    <definedName name="ss">#REF!</definedName>
    <definedName name="SSS">#REF!</definedName>
    <definedName name="T2_ECB">#REF!</definedName>
    <definedName name="T2_ECB_begin">1</definedName>
    <definedName name="T2_ECBsz">#REF!</definedName>
    <definedName name="table">"Chart 2"</definedName>
    <definedName name="test" localSheetId="7" hidden="1">{"'6100'!$A$14:$J$72"}</definedName>
    <definedName name="test" hidden="1">{"'6100'!$A$14:$J$72"}</definedName>
    <definedName name="Títulos_a_imprimir_IM">#REF!</definedName>
    <definedName name="ULC" hidden="1">"dienstm"</definedName>
    <definedName name="Was">#REF!</definedName>
    <definedName name="WasD">#REF!</definedName>
    <definedName name="Z_6A2866EB_7D49_11D3_A318_00A0C9C759EC_.wvu.PrintArea" localSheetId="10" hidden="1">'A10'!$A$2:$A$82</definedName>
    <definedName name="Z_6A2866EB_7D49_11D3_A318_00A0C9C759EC_.wvu.PrintArea" localSheetId="0" hidden="1">A2a!$A$1:$I$54</definedName>
    <definedName name="Z_6A2866EB_7D49_11D3_A318_00A0C9C759EC_.wvu.PrintArea" localSheetId="2" hidden="1">'A3'!$B$1:$M$63</definedName>
    <definedName name="Z_6A2866EB_7D49_11D3_A318_00A0C9C759EC_.wvu.PrintArea" localSheetId="3" hidden="1">'A4'!$A$4:$H$46</definedName>
    <definedName name="Z_6A2866EB_7D49_11D3_A318_00A0C9C759EC_.wvu.PrintArea" localSheetId="4" hidden="1">A5a!$A$3:$W$60</definedName>
    <definedName name="Z_6A2866EB_7D49_11D3_A318_00A0C9C759EC_.wvu.PrintArea" localSheetId="5" hidden="1">A5b!$A$3:$V$44</definedName>
    <definedName name="Z_6A2866EB_7D49_11D3_A318_00A0C9C759EC_.wvu.PrintArea" localSheetId="6" hidden="1">'A6'!$A$1:$Q$48</definedName>
    <definedName name="Z_6A2866EB_7D49_11D3_A318_00A0C9C759EC_.wvu.PrintArea" localSheetId="8" hidden="1">'A8'!$A$1:$A$59</definedName>
    <definedName name="Z_6A2866EB_7D49_11D3_A318_00A0C9C759EC_.wvu.PrintArea" localSheetId="9" hidden="1">'A9'!$A$1:$A$63</definedName>
    <definedName name="Zeilenkopf" localSheetId="7">#REF!</definedName>
    <definedName name="Zeilenkopf">#REF!</definedName>
    <definedName name="_xlnm.Extract" localSheetId="7">#REF!</definedName>
    <definedName name="_xlnm.Extract">#REF!</definedName>
  </definedNames>
  <calcPr calcId="162913"/>
  <customWorkbookViews>
    <customWorkbookView name="Szamuhely - Persönliche Ansicht" guid="{6A2866EB-7D49-11D3-A318-00A0C9C759EC}" mergeInterval="0" personalView="1" maximized="1" windowWidth="1020" windowHeight="553" activeSheetId="1"/>
  </customWorkbookViews>
</workbook>
</file>

<file path=xl/calcChain.xml><?xml version="1.0" encoding="utf-8"?>
<calcChain xmlns="http://schemas.openxmlformats.org/spreadsheetml/2006/main">
  <c r="B6" i="13" l="1"/>
  <c r="B7" i="13"/>
  <c r="B8" i="13"/>
  <c r="B10" i="13"/>
  <c r="B11" i="13"/>
  <c r="B12" i="13"/>
  <c r="B13" i="13"/>
  <c r="B14" i="13"/>
  <c r="C37" i="17" l="1"/>
  <c r="D47" i="24" l="1"/>
  <c r="D52" i="24" s="1"/>
  <c r="C47" i="24"/>
  <c r="C52" i="24" s="1"/>
  <c r="B47" i="24"/>
  <c r="B52" i="24" s="1"/>
  <c r="D40" i="24"/>
  <c r="C40" i="24"/>
  <c r="B40" i="24"/>
  <c r="D20" i="24"/>
  <c r="C11" i="24"/>
  <c r="C20" i="24" s="1"/>
  <c r="B4" i="24"/>
  <c r="B20" i="24" s="1"/>
  <c r="B54" i="24" l="1"/>
  <c r="C54" i="24"/>
  <c r="D54" i="24"/>
  <c r="U11" i="17" l="1"/>
  <c r="S11" i="17"/>
  <c r="Q11" i="17"/>
  <c r="I11" i="17"/>
  <c r="G11" i="17"/>
  <c r="E11" i="17"/>
  <c r="C11" i="17"/>
  <c r="W11" i="17" l="1"/>
  <c r="A54" i="1"/>
  <c r="K59" i="3" l="1"/>
  <c r="J59" i="3"/>
  <c r="I59" i="3"/>
  <c r="D53" i="16" l="1"/>
  <c r="D52" i="16"/>
  <c r="N46" i="5"/>
  <c r="A46" i="5"/>
  <c r="N24" i="5"/>
  <c r="I37" i="17"/>
  <c r="G37" i="17"/>
  <c r="E37" i="17"/>
  <c r="K36" i="17"/>
  <c r="H36" i="17" s="1"/>
  <c r="J36" i="17"/>
  <c r="K35" i="17"/>
  <c r="J35" i="17" s="1"/>
  <c r="K34" i="17"/>
  <c r="K37" i="17" s="1"/>
  <c r="K33" i="17"/>
  <c r="F33" i="17" s="1"/>
  <c r="I32" i="17"/>
  <c r="G32" i="17"/>
  <c r="E32" i="17"/>
  <c r="C32" i="17"/>
  <c r="K31" i="17"/>
  <c r="H31" i="17" s="1"/>
  <c r="K30" i="17"/>
  <c r="H30" i="17" s="1"/>
  <c r="I29" i="17"/>
  <c r="G29" i="17"/>
  <c r="E29" i="17"/>
  <c r="C29" i="17"/>
  <c r="K28" i="17"/>
  <c r="D28" i="17" s="1"/>
  <c r="K27" i="17"/>
  <c r="F27" i="17" s="1"/>
  <c r="I23" i="17"/>
  <c r="G23" i="17"/>
  <c r="E23" i="17"/>
  <c r="C23" i="17"/>
  <c r="K22" i="17"/>
  <c r="K21" i="17"/>
  <c r="F21" i="17" s="1"/>
  <c r="K20" i="17"/>
  <c r="K19" i="17"/>
  <c r="F19" i="17" s="1"/>
  <c r="I18" i="17"/>
  <c r="G18" i="17"/>
  <c r="E18" i="17"/>
  <c r="C18" i="17"/>
  <c r="K17" i="17"/>
  <c r="F17" i="17" s="1"/>
  <c r="K16" i="17"/>
  <c r="I15" i="17"/>
  <c r="G15" i="17"/>
  <c r="E15" i="17"/>
  <c r="C15" i="17"/>
  <c r="K14" i="17"/>
  <c r="D14" i="17" s="1"/>
  <c r="K13" i="17"/>
  <c r="F13" i="17" s="1"/>
  <c r="K12" i="17"/>
  <c r="D12" i="17" s="1"/>
  <c r="K10" i="17"/>
  <c r="K9" i="17"/>
  <c r="F9" i="17" s="1"/>
  <c r="K8" i="17"/>
  <c r="D8" i="17" s="1"/>
  <c r="H27" i="17" l="1"/>
  <c r="J31" i="17"/>
  <c r="J13" i="17"/>
  <c r="J34" i="17"/>
  <c r="J9" i="17"/>
  <c r="H28" i="17"/>
  <c r="J19" i="17"/>
  <c r="D36" i="17"/>
  <c r="D35" i="17"/>
  <c r="F35" i="17"/>
  <c r="H35" i="17"/>
  <c r="D37" i="17"/>
  <c r="E38" i="17"/>
  <c r="D34" i="17"/>
  <c r="D31" i="17"/>
  <c r="F31" i="17"/>
  <c r="I38" i="17"/>
  <c r="D30" i="17"/>
  <c r="J30" i="17"/>
  <c r="F28" i="17"/>
  <c r="D33" i="17"/>
  <c r="H33" i="17"/>
  <c r="J33" i="17"/>
  <c r="D19" i="17"/>
  <c r="L19" i="17" s="1"/>
  <c r="H19" i="17"/>
  <c r="H21" i="17"/>
  <c r="D21" i="17"/>
  <c r="J21" i="17"/>
  <c r="D17" i="17"/>
  <c r="H17" i="17"/>
  <c r="J17" i="17"/>
  <c r="C24" i="17"/>
  <c r="K18" i="17"/>
  <c r="D18" i="17" s="1"/>
  <c r="F18" i="17"/>
  <c r="F14" i="17"/>
  <c r="D13" i="17"/>
  <c r="H13" i="17"/>
  <c r="F12" i="17"/>
  <c r="D9" i="17"/>
  <c r="H9" i="17"/>
  <c r="L9" i="17" s="1"/>
  <c r="G24" i="17"/>
  <c r="J8" i="17"/>
  <c r="H8" i="17"/>
  <c r="J10" i="17"/>
  <c r="H10" i="17"/>
  <c r="J16" i="17"/>
  <c r="H16" i="17"/>
  <c r="J20" i="17"/>
  <c r="K23" i="17"/>
  <c r="D23" i="17" s="1"/>
  <c r="H20" i="17"/>
  <c r="J22" i="17"/>
  <c r="H22" i="17"/>
  <c r="K29" i="17"/>
  <c r="C38" i="17"/>
  <c r="D10" i="17"/>
  <c r="I24" i="17"/>
  <c r="J12" i="17"/>
  <c r="H12" i="17"/>
  <c r="J14" i="17"/>
  <c r="H14" i="17"/>
  <c r="D16" i="17"/>
  <c r="D20" i="17"/>
  <c r="D22" i="17"/>
  <c r="F8" i="17"/>
  <c r="F10" i="17"/>
  <c r="E24" i="17"/>
  <c r="F16" i="17"/>
  <c r="F20" i="17"/>
  <c r="F22" i="17"/>
  <c r="G38" i="17"/>
  <c r="K32" i="17"/>
  <c r="D32" i="17" s="1"/>
  <c r="K11" i="17"/>
  <c r="K15" i="17"/>
  <c r="J15" i="17" s="1"/>
  <c r="D27" i="17"/>
  <c r="L27" i="17" s="1"/>
  <c r="F30" i="17"/>
  <c r="F34" i="17"/>
  <c r="F36" i="17"/>
  <c r="H34" i="17"/>
  <c r="L36" i="17" l="1"/>
  <c r="L13" i="17"/>
  <c r="L28" i="17"/>
  <c r="H11" i="17"/>
  <c r="K24" i="17"/>
  <c r="L30" i="17"/>
  <c r="H37" i="17"/>
  <c r="J37" i="17"/>
  <c r="L35" i="17"/>
  <c r="F37" i="17"/>
  <c r="L34" i="17"/>
  <c r="L31" i="17"/>
  <c r="K38" i="17"/>
  <c r="J38" i="17" s="1"/>
  <c r="F29" i="17"/>
  <c r="L33" i="17"/>
  <c r="L21" i="17"/>
  <c r="J23" i="17"/>
  <c r="L20" i="17"/>
  <c r="H23" i="17"/>
  <c r="F23" i="17"/>
  <c r="H18" i="17"/>
  <c r="L17" i="17"/>
  <c r="J18" i="17"/>
  <c r="L16" i="17"/>
  <c r="L14" i="17"/>
  <c r="L12" i="17"/>
  <c r="L8" i="17"/>
  <c r="G39" i="17"/>
  <c r="E39" i="17"/>
  <c r="C39" i="17"/>
  <c r="F11" i="17"/>
  <c r="H15" i="17"/>
  <c r="L22" i="17"/>
  <c r="D11" i="17"/>
  <c r="I39" i="17"/>
  <c r="F15" i="17"/>
  <c r="F32" i="17"/>
  <c r="J32" i="17"/>
  <c r="H29" i="17"/>
  <c r="J11" i="17"/>
  <c r="H32" i="17"/>
  <c r="L10" i="17"/>
  <c r="D29" i="17"/>
  <c r="D15" i="17"/>
  <c r="L32" i="17" l="1"/>
  <c r="L37" i="17"/>
  <c r="F38" i="17"/>
  <c r="K39" i="17"/>
  <c r="D38" i="17"/>
  <c r="H38" i="17"/>
  <c r="L29" i="17"/>
  <c r="L23" i="17"/>
  <c r="L18" i="17"/>
  <c r="L15" i="17"/>
  <c r="J24" i="17"/>
  <c r="F24" i="17"/>
  <c r="L11" i="17"/>
  <c r="H24" i="17"/>
  <c r="D24" i="17"/>
  <c r="L38" i="17" l="1"/>
  <c r="L24" i="17"/>
  <c r="O39" i="12" l="1"/>
  <c r="O23" i="17" l="1"/>
  <c r="O18" i="17"/>
  <c r="O15" i="17"/>
  <c r="O24" i="17" l="1"/>
  <c r="O6" i="12" l="1"/>
  <c r="B6" i="12"/>
  <c r="B5" i="14"/>
  <c r="B5" i="13"/>
  <c r="B7" i="12" l="1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N45" i="5"/>
  <c r="A45" i="5"/>
  <c r="N23" i="5"/>
  <c r="I58" i="3"/>
  <c r="C59" i="3" s="1"/>
  <c r="D59" i="3" s="1"/>
  <c r="J58" i="3"/>
  <c r="K58" i="3"/>
  <c r="G59" i="3" s="1"/>
  <c r="H59" i="3" s="1"/>
  <c r="W33" i="17" l="1"/>
  <c r="B61" i="14" l="1"/>
  <c r="B60" i="14"/>
  <c r="B59" i="14"/>
  <c r="B58" i="14"/>
  <c r="B57" i="14"/>
  <c r="B56" i="14"/>
  <c r="B55" i="14"/>
  <c r="B54" i="14"/>
  <c r="B53" i="14"/>
  <c r="B52" i="14"/>
  <c r="B51" i="14"/>
  <c r="B46" i="14"/>
  <c r="B45" i="14"/>
  <c r="B44" i="14"/>
  <c r="B43" i="14"/>
  <c r="B42" i="14"/>
  <c r="B41" i="14"/>
  <c r="B40" i="14"/>
  <c r="B39" i="14"/>
  <c r="B38" i="14"/>
  <c r="B37" i="14"/>
  <c r="B36" i="14"/>
  <c r="B16" i="14"/>
  <c r="B15" i="14"/>
  <c r="B14" i="14"/>
  <c r="B13" i="14"/>
  <c r="B12" i="14"/>
  <c r="B11" i="14"/>
  <c r="B10" i="14"/>
  <c r="B9" i="14"/>
  <c r="B8" i="14"/>
  <c r="B7" i="14"/>
  <c r="B6" i="14"/>
  <c r="B57" i="13" l="1"/>
  <c r="B56" i="13"/>
  <c r="B55" i="13"/>
  <c r="B54" i="13"/>
  <c r="B53" i="13"/>
  <c r="B52" i="13"/>
  <c r="B50" i="13"/>
  <c r="B49" i="13"/>
  <c r="B48" i="13"/>
  <c r="B43" i="13"/>
  <c r="B42" i="13"/>
  <c r="B41" i="13"/>
  <c r="B40" i="13"/>
  <c r="B39" i="13"/>
  <c r="B38" i="13"/>
  <c r="B36" i="13"/>
  <c r="B35" i="13"/>
  <c r="B34" i="13"/>
  <c r="B15" i="13"/>
  <c r="O8" i="12" l="1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7" i="12"/>
  <c r="W8" i="17" l="1"/>
  <c r="P8" i="17" s="1"/>
  <c r="W9" i="17"/>
  <c r="P9" i="17" s="1"/>
  <c r="W10" i="17"/>
  <c r="P10" i="17" s="1"/>
  <c r="W12" i="17"/>
  <c r="P12" i="17" s="1"/>
  <c r="W13" i="17"/>
  <c r="P13" i="17" s="1"/>
  <c r="W14" i="17"/>
  <c r="P14" i="17" s="1"/>
  <c r="Q15" i="17"/>
  <c r="S15" i="17"/>
  <c r="U15" i="17"/>
  <c r="W16" i="17"/>
  <c r="P16" i="17" s="1"/>
  <c r="W17" i="17"/>
  <c r="Q18" i="17"/>
  <c r="S18" i="17"/>
  <c r="U18" i="17"/>
  <c r="W19" i="17"/>
  <c r="P19" i="17" s="1"/>
  <c r="W20" i="17"/>
  <c r="P20" i="17" s="1"/>
  <c r="W21" i="17"/>
  <c r="P21" i="17" s="1"/>
  <c r="W22" i="17"/>
  <c r="P22" i="17" s="1"/>
  <c r="Q23" i="17"/>
  <c r="S23" i="17"/>
  <c r="U23" i="17"/>
  <c r="W27" i="17"/>
  <c r="P27" i="17" s="1"/>
  <c r="W28" i="17"/>
  <c r="P28" i="17" s="1"/>
  <c r="O29" i="17"/>
  <c r="Q29" i="17"/>
  <c r="S29" i="17"/>
  <c r="U29" i="17"/>
  <c r="W30" i="17"/>
  <c r="R30" i="17" s="1"/>
  <c r="W31" i="17"/>
  <c r="R31" i="17" s="1"/>
  <c r="O32" i="17"/>
  <c r="Q32" i="17"/>
  <c r="S32" i="17"/>
  <c r="U32" i="17"/>
  <c r="R33" i="17"/>
  <c r="W34" i="17"/>
  <c r="R34" i="17" s="1"/>
  <c r="W35" i="17"/>
  <c r="R35" i="17" s="1"/>
  <c r="W36" i="17"/>
  <c r="R36" i="17" s="1"/>
  <c r="O37" i="17"/>
  <c r="Q37" i="17"/>
  <c r="S37" i="17"/>
  <c r="U37" i="17"/>
  <c r="P17" i="17" l="1"/>
  <c r="R17" i="17"/>
  <c r="W23" i="17"/>
  <c r="V23" i="17" s="1"/>
  <c r="U38" i="17"/>
  <c r="S38" i="17"/>
  <c r="Q38" i="17"/>
  <c r="O38" i="17"/>
  <c r="W37" i="17"/>
  <c r="P37" i="17" s="1"/>
  <c r="W32" i="17"/>
  <c r="T32" i="17" s="1"/>
  <c r="S24" i="17"/>
  <c r="W15" i="17"/>
  <c r="V15" i="17" s="1"/>
  <c r="U24" i="17"/>
  <c r="W18" i="17"/>
  <c r="R18" i="17" s="1"/>
  <c r="V12" i="17"/>
  <c r="V9" i="17"/>
  <c r="V30" i="17"/>
  <c r="Q24" i="17"/>
  <c r="V13" i="17"/>
  <c r="V10" i="17"/>
  <c r="V8" i="17"/>
  <c r="T27" i="17"/>
  <c r="R13" i="17"/>
  <c r="R12" i="17"/>
  <c r="R10" i="17"/>
  <c r="R9" i="17"/>
  <c r="R8" i="17"/>
  <c r="T36" i="17"/>
  <c r="P36" i="17"/>
  <c r="T35" i="17"/>
  <c r="P35" i="17"/>
  <c r="T34" i="17"/>
  <c r="P34" i="17"/>
  <c r="T33" i="17"/>
  <c r="P33" i="17"/>
  <c r="T31" i="17"/>
  <c r="P31" i="17"/>
  <c r="T30" i="17"/>
  <c r="P30" i="17"/>
  <c r="W29" i="17"/>
  <c r="R28" i="17"/>
  <c r="R27" i="17"/>
  <c r="V36" i="17"/>
  <c r="V35" i="17"/>
  <c r="V34" i="17"/>
  <c r="V33" i="17"/>
  <c r="V31" i="17"/>
  <c r="T28" i="17"/>
  <c r="V22" i="17"/>
  <c r="R22" i="17"/>
  <c r="V21" i="17"/>
  <c r="R21" i="17"/>
  <c r="V20" i="17"/>
  <c r="R20" i="17"/>
  <c r="V19" i="17"/>
  <c r="R19" i="17"/>
  <c r="V17" i="17"/>
  <c r="V16" i="17"/>
  <c r="R16" i="17"/>
  <c r="V14" i="17"/>
  <c r="R14" i="17"/>
  <c r="T22" i="17"/>
  <c r="T21" i="17"/>
  <c r="T20" i="17"/>
  <c r="T19" i="17"/>
  <c r="T17" i="17"/>
  <c r="T16" i="17"/>
  <c r="T14" i="17"/>
  <c r="T13" i="17"/>
  <c r="T12" i="17"/>
  <c r="T10" i="17"/>
  <c r="T9" i="17"/>
  <c r="T8" i="17"/>
  <c r="N44" i="5"/>
  <c r="A44" i="5"/>
  <c r="N22" i="5"/>
  <c r="W38" i="17" l="1"/>
  <c r="T37" i="17"/>
  <c r="U39" i="17"/>
  <c r="R37" i="17"/>
  <c r="V37" i="17"/>
  <c r="X27" i="17"/>
  <c r="P23" i="17"/>
  <c r="R23" i="17"/>
  <c r="T23" i="17"/>
  <c r="T11" i="17"/>
  <c r="W24" i="17"/>
  <c r="V18" i="17"/>
  <c r="T15" i="17"/>
  <c r="R32" i="17"/>
  <c r="Q39" i="17"/>
  <c r="P32" i="17"/>
  <c r="P38" i="17"/>
  <c r="S39" i="17"/>
  <c r="O39" i="17"/>
  <c r="X9" i="17"/>
  <c r="X10" i="17"/>
  <c r="X13" i="17"/>
  <c r="T18" i="17"/>
  <c r="V32" i="17"/>
  <c r="P18" i="17"/>
  <c r="R15" i="17"/>
  <c r="X12" i="17"/>
  <c r="P15" i="17"/>
  <c r="R11" i="17"/>
  <c r="P11" i="17"/>
  <c r="X8" i="17"/>
  <c r="V11" i="17"/>
  <c r="X20" i="17"/>
  <c r="X22" i="17"/>
  <c r="X16" i="17"/>
  <c r="X17" i="17"/>
  <c r="X19" i="17"/>
  <c r="X21" i="17"/>
  <c r="X30" i="17"/>
  <c r="X14" i="17"/>
  <c r="X28" i="17"/>
  <c r="X31" i="17"/>
  <c r="X33" i="17"/>
  <c r="X34" i="17"/>
  <c r="X35" i="17"/>
  <c r="X36" i="17"/>
  <c r="P29" i="17"/>
  <c r="R29" i="17"/>
  <c r="T29" i="17"/>
  <c r="K57" i="3"/>
  <c r="G58" i="3" s="1"/>
  <c r="H58" i="3" s="1"/>
  <c r="J57" i="3"/>
  <c r="I57" i="3"/>
  <c r="C58" i="3" s="1"/>
  <c r="D58" i="3" s="1"/>
  <c r="X23" i="17" l="1"/>
  <c r="X37" i="17"/>
  <c r="X32" i="17"/>
  <c r="X18" i="17"/>
  <c r="X15" i="17"/>
  <c r="T38" i="17"/>
  <c r="V38" i="17"/>
  <c r="R38" i="17"/>
  <c r="W39" i="17"/>
  <c r="X11" i="17"/>
  <c r="P24" i="17"/>
  <c r="V24" i="17"/>
  <c r="T24" i="17"/>
  <c r="R24" i="17"/>
  <c r="X29" i="17"/>
  <c r="X38" i="17" l="1"/>
  <c r="X24" i="17"/>
  <c r="N43" i="5" l="1"/>
  <c r="A43" i="5"/>
  <c r="N21" i="5"/>
  <c r="K56" i="3" l="1"/>
  <c r="G57" i="3" s="1"/>
  <c r="H57" i="3" s="1"/>
  <c r="J56" i="3"/>
  <c r="I56" i="3"/>
  <c r="C57" i="3" s="1"/>
  <c r="D57" i="3" s="1"/>
  <c r="J55" i="3" l="1"/>
  <c r="J54" i="3"/>
  <c r="N42" i="5" l="1"/>
  <c r="A42" i="5"/>
  <c r="N20" i="5"/>
  <c r="K55" i="3" l="1"/>
  <c r="I55" i="3"/>
  <c r="C56" i="3" l="1"/>
  <c r="D56" i="3" s="1"/>
  <c r="G56" i="3"/>
  <c r="H56" i="3" s="1"/>
  <c r="D50" i="16" l="1"/>
  <c r="D51" i="16"/>
  <c r="C7" i="3"/>
  <c r="D7" i="3" s="1"/>
  <c r="E7" i="3"/>
  <c r="F7" i="3" s="1"/>
  <c r="K7" i="3"/>
  <c r="G7" i="3" s="1"/>
  <c r="H7" i="3" s="1"/>
  <c r="C8" i="3"/>
  <c r="D8" i="3" s="1"/>
  <c r="E8" i="3"/>
  <c r="F8" i="3" s="1"/>
  <c r="K8" i="3"/>
  <c r="G8" i="3" s="1"/>
  <c r="H8" i="3" s="1"/>
  <c r="C9" i="3"/>
  <c r="D9" i="3" s="1"/>
  <c r="E9" i="3"/>
  <c r="F9" i="3" s="1"/>
  <c r="K9" i="3"/>
  <c r="G9" i="3" s="1"/>
  <c r="H9" i="3" s="1"/>
  <c r="C10" i="3"/>
  <c r="D10" i="3" s="1"/>
  <c r="E10" i="3"/>
  <c r="F10" i="3" s="1"/>
  <c r="K10" i="3"/>
  <c r="G10" i="3" s="1"/>
  <c r="H10" i="3" s="1"/>
  <c r="N41" i="5" l="1"/>
  <c r="A41" i="5"/>
  <c r="N19" i="5" l="1"/>
  <c r="D49" i="16" l="1"/>
  <c r="I54" i="3"/>
  <c r="C55" i="3" s="1"/>
  <c r="D55" i="3" s="1"/>
  <c r="K54" i="3"/>
  <c r="G55" i="3" s="1"/>
  <c r="H55" i="3" s="1"/>
  <c r="N40" i="5" l="1"/>
  <c r="A40" i="5"/>
  <c r="N18" i="5"/>
  <c r="K53" i="3"/>
  <c r="J53" i="3"/>
  <c r="F54" i="3" s="1"/>
  <c r="I53" i="3"/>
  <c r="C54" i="3" l="1"/>
  <c r="D54" i="3" s="1"/>
  <c r="G54" i="3"/>
  <c r="H54" i="3" s="1"/>
  <c r="D48" i="16"/>
  <c r="N39" i="5" l="1"/>
  <c r="A39" i="5"/>
  <c r="N17" i="5"/>
  <c r="K52" i="3" l="1"/>
  <c r="J52" i="3"/>
  <c r="I52" i="3"/>
  <c r="D47" i="16"/>
  <c r="C53" i="3" l="1"/>
  <c r="D53" i="3" s="1"/>
  <c r="E53" i="3"/>
  <c r="F53" i="3" s="1"/>
  <c r="G53" i="3"/>
  <c r="H53" i="3" s="1"/>
  <c r="J51" i="3" l="1"/>
  <c r="E52" i="3" s="1"/>
  <c r="F52" i="3" s="1"/>
  <c r="K51" i="3"/>
  <c r="G52" i="3" s="1"/>
  <c r="H52" i="3" s="1"/>
  <c r="A38" i="5"/>
  <c r="N38" i="5"/>
  <c r="N16" i="5"/>
  <c r="J50" i="3"/>
  <c r="D45" i="16"/>
  <c r="D46" i="16"/>
  <c r="N37" i="5"/>
  <c r="A37" i="5"/>
  <c r="N15" i="5"/>
  <c r="D7" i="16"/>
  <c r="D8" i="16"/>
  <c r="D9" i="16"/>
  <c r="D11" i="16"/>
  <c r="D16" i="16"/>
  <c r="D17" i="16"/>
  <c r="D18" i="16"/>
  <c r="D20" i="16"/>
  <c r="D24" i="16"/>
  <c r="D25" i="16"/>
  <c r="D26" i="16"/>
  <c r="D28" i="16"/>
  <c r="D29" i="16"/>
  <c r="D30" i="16"/>
  <c r="D32" i="16"/>
  <c r="D34" i="16"/>
  <c r="D36" i="16"/>
  <c r="D14" i="16"/>
  <c r="J48" i="3"/>
  <c r="N36" i="5"/>
  <c r="A36" i="5"/>
  <c r="N14" i="5"/>
  <c r="N35" i="5"/>
  <c r="A35" i="5"/>
  <c r="N13" i="5"/>
  <c r="J47" i="3"/>
  <c r="I47" i="3"/>
  <c r="J46" i="3"/>
  <c r="A30" i="5"/>
  <c r="A31" i="5"/>
  <c r="A32" i="5"/>
  <c r="A33" i="5"/>
  <c r="A34" i="5"/>
  <c r="N34" i="5"/>
  <c r="N12" i="5"/>
  <c r="N33" i="5"/>
  <c r="N11" i="5"/>
  <c r="M39" i="4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I45" i="3"/>
  <c r="B50" i="14"/>
  <c r="B35" i="14"/>
  <c r="B20" i="14"/>
  <c r="B47" i="13"/>
  <c r="B33" i="13"/>
  <c r="B19" i="13"/>
  <c r="N32" i="5"/>
  <c r="N10" i="5"/>
  <c r="K24" i="3"/>
  <c r="K30" i="3"/>
  <c r="K38" i="3"/>
  <c r="K34" i="3"/>
  <c r="I44" i="3"/>
  <c r="B20" i="13"/>
  <c r="B21" i="13"/>
  <c r="B22" i="13"/>
  <c r="B24" i="13"/>
  <c r="B25" i="13"/>
  <c r="B26" i="13"/>
  <c r="B27" i="13"/>
  <c r="B28" i="13"/>
  <c r="N31" i="5"/>
  <c r="N30" i="5"/>
  <c r="N9" i="5"/>
  <c r="J43" i="3"/>
  <c r="A17" i="8"/>
  <c r="A18" i="8" s="1"/>
  <c r="A19" i="8" s="1"/>
  <c r="A20" i="8" s="1"/>
  <c r="A21" i="8" s="1"/>
  <c r="A22" i="8" s="1"/>
  <c r="A23" i="8" s="1"/>
  <c r="A24" i="8" s="1"/>
  <c r="A25" i="8" s="1"/>
  <c r="N8" i="5"/>
  <c r="A17" i="4"/>
  <c r="A16" i="4" s="1"/>
  <c r="A15" i="4" s="1"/>
  <c r="A14" i="4" s="1"/>
  <c r="A13" i="4" s="1"/>
  <c r="A12" i="4" s="1"/>
  <c r="A11" i="4" s="1"/>
  <c r="A10" i="4" s="1"/>
  <c r="A9" i="4" s="1"/>
  <c r="A8" i="4" s="1"/>
  <c r="I11" i="3"/>
  <c r="M17" i="4"/>
  <c r="M16" i="4" s="1"/>
  <c r="M15" i="4" s="1"/>
  <c r="M14" i="4" s="1"/>
  <c r="M13" i="4" s="1"/>
  <c r="M12" i="4" s="1"/>
  <c r="M11" i="4" s="1"/>
  <c r="M10" i="4" s="1"/>
  <c r="M9" i="4" s="1"/>
  <c r="M8" i="4" s="1"/>
  <c r="J11" i="3"/>
  <c r="E11" i="3" s="1"/>
  <c r="F11" i="3" s="1"/>
  <c r="I12" i="3"/>
  <c r="J12" i="3"/>
  <c r="K12" i="3"/>
  <c r="I13" i="3"/>
  <c r="J13" i="3"/>
  <c r="K13" i="3"/>
  <c r="I14" i="3"/>
  <c r="J14" i="3"/>
  <c r="I15" i="3"/>
  <c r="J15" i="3"/>
  <c r="J16" i="3"/>
  <c r="K16" i="3"/>
  <c r="J17" i="3"/>
  <c r="I18" i="3"/>
  <c r="I19" i="3"/>
  <c r="J19" i="3"/>
  <c r="J2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M19" i="4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I23" i="3"/>
  <c r="I25" i="3"/>
  <c r="I26" i="3"/>
  <c r="I27" i="3"/>
  <c r="J28" i="3"/>
  <c r="I29" i="3"/>
  <c r="J29" i="3"/>
  <c r="I31" i="3"/>
  <c r="J31" i="3"/>
  <c r="J32" i="3"/>
  <c r="I33" i="3"/>
  <c r="I34" i="3"/>
  <c r="J34" i="3"/>
  <c r="I35" i="3"/>
  <c r="J35" i="3"/>
  <c r="I36" i="3"/>
  <c r="I37" i="3"/>
  <c r="J37" i="3"/>
  <c r="I38" i="3"/>
  <c r="I39" i="3"/>
  <c r="J39" i="3"/>
  <c r="I40" i="3"/>
  <c r="I41" i="3"/>
  <c r="J41" i="3"/>
  <c r="I42" i="3"/>
  <c r="J42" i="3"/>
  <c r="D11" i="3"/>
  <c r="I17" i="3"/>
  <c r="I20" i="3"/>
  <c r="I21" i="3"/>
  <c r="J27" i="3"/>
  <c r="J30" i="3"/>
  <c r="J40" i="3"/>
  <c r="E17" i="3" l="1"/>
  <c r="F17" i="3" s="1"/>
  <c r="K14" i="3"/>
  <c r="G14" i="3" s="1"/>
  <c r="H14" i="3" s="1"/>
  <c r="B21" i="14"/>
  <c r="B22" i="14"/>
  <c r="B23" i="14"/>
  <c r="B24" i="14"/>
  <c r="B25" i="14"/>
  <c r="B26" i="14"/>
  <c r="B27" i="14"/>
  <c r="B28" i="14"/>
  <c r="B29" i="14"/>
  <c r="B30" i="14"/>
  <c r="B29" i="13"/>
  <c r="I51" i="3"/>
  <c r="C52" i="3" s="1"/>
  <c r="D52" i="3" s="1"/>
  <c r="J44" i="3"/>
  <c r="E44" i="3" s="1"/>
  <c r="F44" i="3" s="1"/>
  <c r="K32" i="3"/>
  <c r="K36" i="3"/>
  <c r="K40" i="3"/>
  <c r="K42" i="3"/>
  <c r="K45" i="3"/>
  <c r="C37" i="3"/>
  <c r="D37" i="3" s="1"/>
  <c r="K15" i="3"/>
  <c r="C45" i="3"/>
  <c r="D45" i="3" s="1"/>
  <c r="J38" i="3"/>
  <c r="E38" i="3" s="1"/>
  <c r="F38" i="3" s="1"/>
  <c r="K33" i="3"/>
  <c r="K37" i="3"/>
  <c r="K23" i="3"/>
  <c r="G24" i="3" s="1"/>
  <c r="H24" i="3" s="1"/>
  <c r="I48" i="3"/>
  <c r="C48" i="3" s="1"/>
  <c r="D48" i="3" s="1"/>
  <c r="J49" i="3"/>
  <c r="E49" i="3" s="1"/>
  <c r="F49" i="3" s="1"/>
  <c r="E51" i="3"/>
  <c r="F51" i="3" s="1"/>
  <c r="J24" i="3"/>
  <c r="J36" i="3"/>
  <c r="E36" i="3" s="1"/>
  <c r="F36" i="3" s="1"/>
  <c r="I43" i="3"/>
  <c r="C43" i="3" s="1"/>
  <c r="D43" i="3" s="1"/>
  <c r="K35" i="3"/>
  <c r="K39" i="3"/>
  <c r="G39" i="3" s="1"/>
  <c r="H39" i="3" s="1"/>
  <c r="K41" i="3"/>
  <c r="K43" i="3"/>
  <c r="K31" i="3"/>
  <c r="K28" i="3"/>
  <c r="K21" i="3"/>
  <c r="D42" i="16"/>
  <c r="D41" i="16"/>
  <c r="D40" i="16"/>
  <c r="D38" i="16"/>
  <c r="D37" i="16"/>
  <c r="D22" i="16"/>
  <c r="D21" i="16"/>
  <c r="C20" i="3"/>
  <c r="D20" i="3" s="1"/>
  <c r="C19" i="3"/>
  <c r="D19" i="3" s="1"/>
  <c r="E20" i="3"/>
  <c r="F20" i="3" s="1"/>
  <c r="C35" i="3"/>
  <c r="D35" i="3" s="1"/>
  <c r="J33" i="3"/>
  <c r="E33" i="3" s="1"/>
  <c r="F33" i="3" s="1"/>
  <c r="I32" i="3"/>
  <c r="C33" i="3" s="1"/>
  <c r="D33" i="3" s="1"/>
  <c r="I30" i="3"/>
  <c r="C31" i="3" s="1"/>
  <c r="D31" i="3" s="1"/>
  <c r="J25" i="3"/>
  <c r="E25" i="3" s="1"/>
  <c r="F25" i="3" s="1"/>
  <c r="J23" i="3"/>
  <c r="I16" i="3"/>
  <c r="C16" i="3" s="1"/>
  <c r="D16" i="3" s="1"/>
  <c r="C14" i="3"/>
  <c r="D14" i="3" s="1"/>
  <c r="J21" i="3"/>
  <c r="E21" i="3" s="1"/>
  <c r="F21" i="3" s="1"/>
  <c r="K19" i="3"/>
  <c r="K17" i="3"/>
  <c r="G17" i="3" s="1"/>
  <c r="H17" i="3" s="1"/>
  <c r="J45" i="3"/>
  <c r="E46" i="3" s="1"/>
  <c r="F46" i="3" s="1"/>
  <c r="I46" i="3"/>
  <c r="C47" i="3" s="1"/>
  <c r="D47" i="3" s="1"/>
  <c r="K46" i="3"/>
  <c r="E13" i="3"/>
  <c r="F13" i="3" s="1"/>
  <c r="C26" i="3"/>
  <c r="D26" i="3" s="1"/>
  <c r="C12" i="3"/>
  <c r="D12" i="3" s="1"/>
  <c r="C34" i="3"/>
  <c r="D34" i="3" s="1"/>
  <c r="C27" i="3"/>
  <c r="D27" i="3" s="1"/>
  <c r="C18" i="3"/>
  <c r="D18" i="3" s="1"/>
  <c r="E15" i="3"/>
  <c r="F15" i="3" s="1"/>
  <c r="C13" i="3"/>
  <c r="D13" i="3" s="1"/>
  <c r="D33" i="16"/>
  <c r="D13" i="16"/>
  <c r="D12" i="16"/>
  <c r="E42" i="3"/>
  <c r="F42" i="3" s="1"/>
  <c r="E35" i="3"/>
  <c r="F35" i="3" s="1"/>
  <c r="E31" i="3"/>
  <c r="F31" i="3" s="1"/>
  <c r="E29" i="3"/>
  <c r="F29" i="3" s="1"/>
  <c r="D21" i="3"/>
  <c r="C41" i="3"/>
  <c r="D41" i="3" s="1"/>
  <c r="C38" i="3"/>
  <c r="D38" i="3" s="1"/>
  <c r="C36" i="3"/>
  <c r="D36" i="3" s="1"/>
  <c r="E16" i="3"/>
  <c r="F16" i="3" s="1"/>
  <c r="E12" i="3"/>
  <c r="F12" i="3" s="1"/>
  <c r="C42" i="3"/>
  <c r="D42" i="3" s="1"/>
  <c r="C39" i="3"/>
  <c r="D39" i="3" s="1"/>
  <c r="E39" i="3"/>
  <c r="F39" i="3" s="1"/>
  <c r="E14" i="3"/>
  <c r="F14" i="3" s="1"/>
  <c r="K47" i="3"/>
  <c r="I49" i="3"/>
  <c r="K49" i="3"/>
  <c r="E41" i="3"/>
  <c r="F41" i="3" s="1"/>
  <c r="E32" i="3"/>
  <c r="F32" i="3" s="1"/>
  <c r="E30" i="3"/>
  <c r="F30" i="3" s="1"/>
  <c r="E28" i="3"/>
  <c r="F28" i="3" s="1"/>
  <c r="I28" i="3"/>
  <c r="C28" i="3" s="1"/>
  <c r="D28" i="3" s="1"/>
  <c r="J26" i="3"/>
  <c r="I24" i="3"/>
  <c r="C24" i="3" s="1"/>
  <c r="D24" i="3" s="1"/>
  <c r="J22" i="3"/>
  <c r="I22" i="3"/>
  <c r="C22" i="3" s="1"/>
  <c r="D22" i="3" s="1"/>
  <c r="J18" i="3"/>
  <c r="C15" i="3"/>
  <c r="D15" i="3" s="1"/>
  <c r="G13" i="3"/>
  <c r="H13" i="3" s="1"/>
  <c r="K44" i="3"/>
  <c r="K22" i="3"/>
  <c r="K20" i="3"/>
  <c r="K18" i="3"/>
  <c r="K50" i="3"/>
  <c r="I50" i="3"/>
  <c r="E47" i="3"/>
  <c r="F47" i="3" s="1"/>
  <c r="K48" i="3"/>
  <c r="D43" i="16"/>
  <c r="D39" i="16"/>
  <c r="D35" i="16"/>
  <c r="D31" i="16"/>
  <c r="D27" i="16"/>
  <c r="D23" i="16"/>
  <c r="D19" i="16"/>
  <c r="D15" i="16"/>
  <c r="D10" i="16"/>
  <c r="D6" i="16"/>
  <c r="D44" i="16"/>
  <c r="E43" i="3"/>
  <c r="F43" i="3" s="1"/>
  <c r="E48" i="3"/>
  <c r="F48" i="3" s="1"/>
  <c r="E50" i="3" l="1"/>
  <c r="F50" i="3" s="1"/>
  <c r="G15" i="3"/>
  <c r="H15" i="3" s="1"/>
  <c r="G16" i="3"/>
  <c r="H16" i="3" s="1"/>
  <c r="E45" i="3"/>
  <c r="F45" i="3" s="1"/>
  <c r="G43" i="3"/>
  <c r="H43" i="3" s="1"/>
  <c r="B31" i="14"/>
  <c r="C51" i="3"/>
  <c r="D51" i="3" s="1"/>
  <c r="C44" i="3"/>
  <c r="D44" i="3" s="1"/>
  <c r="E34" i="3"/>
  <c r="F34" i="3" s="1"/>
  <c r="C30" i="3"/>
  <c r="D30" i="3" s="1"/>
  <c r="G46" i="3"/>
  <c r="H46" i="3" s="1"/>
  <c r="E24" i="3"/>
  <c r="F24" i="3" s="1"/>
  <c r="G37" i="3"/>
  <c r="H37" i="3" s="1"/>
  <c r="G38" i="3"/>
  <c r="H38" i="3" s="1"/>
  <c r="E37" i="3"/>
  <c r="F37" i="3" s="1"/>
  <c r="G33" i="3"/>
  <c r="H33" i="3" s="1"/>
  <c r="G34" i="3"/>
  <c r="H34" i="3" s="1"/>
  <c r="G36" i="3"/>
  <c r="H36" i="3" s="1"/>
  <c r="G35" i="3"/>
  <c r="H35" i="3" s="1"/>
  <c r="G44" i="3"/>
  <c r="H44" i="3" s="1"/>
  <c r="G31" i="3"/>
  <c r="H31" i="3" s="1"/>
  <c r="G32" i="3"/>
  <c r="H32" i="3" s="1"/>
  <c r="G41" i="3"/>
  <c r="H41" i="3" s="1"/>
  <c r="G42" i="3"/>
  <c r="H42" i="3" s="1"/>
  <c r="G45" i="3"/>
  <c r="H45" i="3" s="1"/>
  <c r="C46" i="3"/>
  <c r="D46" i="3" s="1"/>
  <c r="E22" i="3"/>
  <c r="F22" i="3" s="1"/>
  <c r="G47" i="3"/>
  <c r="H47" i="3" s="1"/>
  <c r="G48" i="3"/>
  <c r="H48" i="3" s="1"/>
  <c r="E26" i="3"/>
  <c r="F26" i="3" s="1"/>
  <c r="C32" i="3"/>
  <c r="D32" i="3" s="1"/>
  <c r="C17" i="3"/>
  <c r="D17" i="3" s="1"/>
  <c r="G51" i="3"/>
  <c r="H51" i="3" s="1"/>
  <c r="C50" i="3"/>
  <c r="D50" i="3" s="1"/>
  <c r="C25" i="3"/>
  <c r="D25" i="3" s="1"/>
  <c r="E18" i="3"/>
  <c r="F18" i="3" s="1"/>
  <c r="E19" i="3"/>
  <c r="F19" i="3" s="1"/>
  <c r="G50" i="3"/>
  <c r="H50" i="3" s="1"/>
  <c r="E23" i="3"/>
  <c r="F23" i="3" s="1"/>
  <c r="C29" i="3"/>
  <c r="D29" i="3" s="1"/>
  <c r="G49" i="3"/>
  <c r="H49" i="3" s="1"/>
  <c r="C49" i="3"/>
  <c r="D49" i="3" s="1"/>
  <c r="G18" i="3"/>
  <c r="H18" i="3" s="1"/>
  <c r="G19" i="3"/>
  <c r="H19" i="3" s="1"/>
  <c r="G20" i="3"/>
  <c r="H20" i="3" s="1"/>
  <c r="G21" i="3"/>
  <c r="H21" i="3" s="1"/>
  <c r="G23" i="3"/>
  <c r="H23" i="3" s="1"/>
  <c r="G22" i="3"/>
  <c r="H22" i="3" s="1"/>
  <c r="E27" i="3"/>
  <c r="F27" i="3" s="1"/>
  <c r="C23" i="3"/>
  <c r="D23" i="3" s="1"/>
  <c r="K26" i="3" l="1"/>
  <c r="K29" i="3"/>
  <c r="K25" i="3"/>
  <c r="G25" i="3" s="1"/>
  <c r="H25" i="3" s="1"/>
  <c r="K27" i="3"/>
  <c r="K11" i="3"/>
  <c r="G27" i="3" l="1"/>
  <c r="H27" i="3" s="1"/>
  <c r="G28" i="3"/>
  <c r="H28" i="3" s="1"/>
  <c r="G26" i="3"/>
  <c r="H26" i="3" s="1"/>
  <c r="G11" i="3"/>
  <c r="H11" i="3" s="1"/>
  <c r="G12" i="3"/>
  <c r="H12" i="3" s="1"/>
  <c r="G29" i="3"/>
  <c r="H29" i="3" s="1"/>
  <c r="G30" i="3"/>
  <c r="H30" i="3" s="1"/>
</calcChain>
</file>

<file path=xl/sharedStrings.xml><?xml version="1.0" encoding="utf-8"?>
<sst xmlns="http://schemas.openxmlformats.org/spreadsheetml/2006/main" count="1329" uniqueCount="321">
  <si>
    <t>Gesamt</t>
  </si>
  <si>
    <t>Finanz-</t>
  </si>
  <si>
    <t>Netto-</t>
  </si>
  <si>
    <t>schuld</t>
  </si>
  <si>
    <t>defizit</t>
  </si>
  <si>
    <t>N e t t o v e r ä n d e r u n g</t>
  </si>
  <si>
    <t>S t a n d   J a h r e s e n d e</t>
  </si>
  <si>
    <t>Anleihen</t>
  </si>
  <si>
    <t>Kredite und Darlehen</t>
  </si>
  <si>
    <t>Bundes-schatz-scheine</t>
  </si>
  <si>
    <t>Banken-darlehen</t>
  </si>
  <si>
    <t>Versiche-rungs-darlehen</t>
  </si>
  <si>
    <t>Noten-bank-schuld</t>
  </si>
  <si>
    <t>Sonst. Kredite</t>
  </si>
  <si>
    <t>-</t>
  </si>
  <si>
    <t>Bundes-obligationen</t>
  </si>
  <si>
    <t>Summe</t>
  </si>
  <si>
    <t>T i t r i e r t e  F W - S c h u l d</t>
  </si>
  <si>
    <t>Summe FW-Schuld</t>
  </si>
  <si>
    <t>Sonstige Kredite</t>
  </si>
  <si>
    <t>%-Anteil</t>
  </si>
  <si>
    <t>U S D</t>
  </si>
  <si>
    <t>D E M</t>
  </si>
  <si>
    <t>C H F</t>
  </si>
  <si>
    <t>N L G</t>
  </si>
  <si>
    <t>J P Y</t>
  </si>
  <si>
    <t>F R F</t>
  </si>
  <si>
    <t>X E U</t>
  </si>
  <si>
    <t>.</t>
  </si>
  <si>
    <t>Kärnten</t>
  </si>
  <si>
    <t>Niederösterreich</t>
  </si>
  <si>
    <t>Oberösterreich</t>
  </si>
  <si>
    <t>Salzburg</t>
  </si>
  <si>
    <t>Tirol</t>
  </si>
  <si>
    <t>Vorarlberg</t>
  </si>
  <si>
    <t>Steiermark</t>
  </si>
  <si>
    <t>Summe mit Wien</t>
  </si>
  <si>
    <t>Summe ohne Wien</t>
  </si>
  <si>
    <t>Belgien</t>
  </si>
  <si>
    <t>Deutschland</t>
  </si>
  <si>
    <t>Finnland</t>
  </si>
  <si>
    <t>Frankreich</t>
  </si>
  <si>
    <t>Irland</t>
  </si>
  <si>
    <t>Luxemburg</t>
  </si>
  <si>
    <t>Niederlande</t>
  </si>
  <si>
    <t>Österreich</t>
  </si>
  <si>
    <t>Spanien</t>
  </si>
  <si>
    <t>Dänemark</t>
  </si>
  <si>
    <t>Großbritannien</t>
  </si>
  <si>
    <t>Schweden</t>
  </si>
  <si>
    <t>Schweiz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</si>
  <si>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</si>
  <si>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</si>
  <si>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</si>
  <si>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</si>
  <si>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</si>
  <si>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</si>
  <si>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</si>
  <si>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</si>
  <si>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</si>
  <si>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Burgenland</t>
  </si>
  <si>
    <t>B E F</t>
  </si>
  <si>
    <t>Bundessektor</t>
  </si>
  <si>
    <t>Länder und Gemeinden</t>
  </si>
  <si>
    <t>T i t r i e r t e   E u r o s c h u l d</t>
  </si>
  <si>
    <t>N i c h t   t i t r i e r t e   E u r o s c h u l d</t>
  </si>
  <si>
    <t>in EUR</t>
  </si>
  <si>
    <t>in FW</t>
  </si>
  <si>
    <t>Summe Eigenbesitz</t>
  </si>
  <si>
    <t>Summe Euroschuld</t>
  </si>
  <si>
    <t>Schuld-verschrei-bungen</t>
  </si>
  <si>
    <t xml:space="preserve">        -</t>
  </si>
  <si>
    <t xml:space="preserve">      -</t>
  </si>
  <si>
    <t xml:space="preserve">    -</t>
  </si>
  <si>
    <t xml:space="preserve">  -</t>
  </si>
  <si>
    <t xml:space="preserve">     -</t>
  </si>
  <si>
    <t xml:space="preserve">   -</t>
  </si>
  <si>
    <t xml:space="preserve"> -</t>
  </si>
  <si>
    <t>E i g e n b e s i t z</t>
  </si>
  <si>
    <t>Gesamtschuld</t>
  </si>
  <si>
    <t>bereinigt</t>
  </si>
  <si>
    <t>un-bereinigt</t>
  </si>
  <si>
    <t>Summe Bundesländer</t>
  </si>
  <si>
    <t>2) Auf Euro lautende Finanzschulden; Schillingschuld bis Ende 1998.</t>
  </si>
  <si>
    <t>3) Rückrechnung.</t>
  </si>
  <si>
    <t>4) Rückrechnung.</t>
  </si>
  <si>
    <t>2) Rückrechnung.</t>
  </si>
  <si>
    <t>Griechenland</t>
  </si>
  <si>
    <t>Italien</t>
  </si>
  <si>
    <t>Portugal</t>
  </si>
  <si>
    <t>Staat insgesamt</t>
  </si>
  <si>
    <t>Slowenien</t>
  </si>
  <si>
    <t>Estland</t>
  </si>
  <si>
    <t>Slowakei</t>
  </si>
  <si>
    <t>Polen</t>
  </si>
  <si>
    <t>Zypern</t>
  </si>
  <si>
    <t>Lettland</t>
  </si>
  <si>
    <t>Litauen</t>
  </si>
  <si>
    <t>Ungarn</t>
  </si>
  <si>
    <t>Malta</t>
  </si>
  <si>
    <t>Zinsen</t>
  </si>
  <si>
    <t>Tilgung</t>
  </si>
  <si>
    <t>A 6  FREMDWÄHRUNGSSCHULD DES BUNDES</t>
  </si>
  <si>
    <t xml:space="preserve">A 5  STRUKTUR DER FINANZSCHULD DES BUNDES </t>
  </si>
  <si>
    <t>Bulgarien</t>
  </si>
  <si>
    <t>Rumänien</t>
  </si>
  <si>
    <r>
      <t xml:space="preserve">A 5  STRUKTUR DER FINANZSCHULD DES BUNDES </t>
    </r>
    <r>
      <rPr>
        <sz val="12"/>
        <color indexed="17"/>
        <rFont val="Arial"/>
        <family val="2"/>
      </rPr>
      <t>(Fortsetzung)</t>
    </r>
  </si>
  <si>
    <r>
      <t xml:space="preserve">Öffentlicher Schuldenstand </t>
    </r>
    <r>
      <rPr>
        <sz val="11"/>
        <color indexed="17"/>
        <rFont val="Arial"/>
        <family val="2"/>
      </rPr>
      <t>(in % des BIP)</t>
    </r>
  </si>
  <si>
    <r>
      <t xml:space="preserve">Stand der Finanzschuld der Länder </t>
    </r>
    <r>
      <rPr>
        <sz val="11"/>
        <color indexed="17"/>
        <rFont val="Arial"/>
        <family val="2"/>
      </rPr>
      <t>(in Mio EUR)</t>
    </r>
  </si>
  <si>
    <r>
      <t xml:space="preserve">Stand der Finanzschuld der Länder </t>
    </r>
    <r>
      <rPr>
        <sz val="11"/>
        <color indexed="17"/>
        <rFont val="Arial"/>
        <family val="2"/>
      </rPr>
      <t>(%-Anteile)</t>
    </r>
  </si>
  <si>
    <r>
      <t xml:space="preserve">Veränderung der Finanzschuld der Länder zum Vorjahr </t>
    </r>
    <r>
      <rPr>
        <sz val="11"/>
        <color indexed="17"/>
        <rFont val="Arial"/>
        <family val="2"/>
      </rPr>
      <t>(in %)</t>
    </r>
  </si>
  <si>
    <r>
      <t xml:space="preserve">Pro-Kopf-Verschuldung der Finanzschuld der Länder </t>
    </r>
    <r>
      <rPr>
        <sz val="11"/>
        <color indexed="17"/>
        <rFont val="Arial"/>
        <family val="2"/>
      </rPr>
      <t>(in EUR)</t>
    </r>
  </si>
  <si>
    <r>
      <t xml:space="preserve">Stand der Finanzschuld der Gemeinden </t>
    </r>
    <r>
      <rPr>
        <sz val="11"/>
        <color indexed="17"/>
        <rFont val="Arial"/>
        <family val="2"/>
      </rPr>
      <t>(in Mio EUR)</t>
    </r>
  </si>
  <si>
    <r>
      <t xml:space="preserve">Stand der Finanzschuld der Gemeinden </t>
    </r>
    <r>
      <rPr>
        <sz val="11"/>
        <color indexed="17"/>
        <rFont val="Arial"/>
        <family val="2"/>
      </rPr>
      <t>(%-Anteile)</t>
    </r>
  </si>
  <si>
    <r>
      <t xml:space="preserve">Veränderung der Finanzschuld der Gemeinden zum Vorjahr </t>
    </r>
    <r>
      <rPr>
        <sz val="11"/>
        <color indexed="17"/>
        <rFont val="Arial"/>
        <family val="2"/>
      </rPr>
      <t>(in %)</t>
    </r>
  </si>
  <si>
    <r>
      <t xml:space="preserve">Pro-Kopf-Verschuldung der Finanzschuld der Gemeinden </t>
    </r>
    <r>
      <rPr>
        <sz val="11"/>
        <color indexed="17"/>
        <rFont val="Arial"/>
        <family val="2"/>
      </rPr>
      <t>(in EUR)</t>
    </r>
  </si>
  <si>
    <t>USA</t>
  </si>
  <si>
    <r>
      <t>Öffentliche Verschuldung pro Kopf der Bevölkerung</t>
    </r>
    <r>
      <rPr>
        <sz val="11"/>
        <color indexed="17"/>
        <rFont val="Arial"/>
        <family val="2"/>
      </rPr>
      <t xml:space="preserve"> (in EUR)</t>
    </r>
    <r>
      <rPr>
        <vertAlign val="superscript"/>
        <sz val="11"/>
        <color indexed="17"/>
        <rFont val="Arial"/>
        <family val="2"/>
      </rPr>
      <t>1)</t>
    </r>
  </si>
  <si>
    <r>
      <t>A 3  BEREINIGTE FINANZSCHULD</t>
    </r>
    <r>
      <rPr>
        <vertAlign val="superscript"/>
        <sz val="12"/>
        <color indexed="17"/>
        <rFont val="Arial Black"/>
        <family val="2"/>
      </rPr>
      <t>1)</t>
    </r>
    <r>
      <rPr>
        <sz val="12"/>
        <color indexed="17"/>
        <rFont val="Arial Black"/>
        <family val="2"/>
      </rPr>
      <t xml:space="preserve"> UND NETTODEFIZIT DES BUNDES</t>
    </r>
  </si>
  <si>
    <r>
      <t>1998</t>
    </r>
    <r>
      <rPr>
        <vertAlign val="superscript"/>
        <sz val="8"/>
        <rFont val="Arial"/>
        <family val="2"/>
      </rPr>
      <t>4)</t>
    </r>
  </si>
  <si>
    <r>
      <t>Bereinigte Finanzschuld nach Schuldformen</t>
    </r>
    <r>
      <rPr>
        <b/>
        <vertAlign val="superscript"/>
        <sz val="11"/>
        <color indexed="17"/>
        <rFont val="Arial"/>
        <family val="2"/>
      </rPr>
      <t>1)</t>
    </r>
    <r>
      <rPr>
        <sz val="11"/>
        <color indexed="17"/>
        <rFont val="Arial"/>
        <family val="2"/>
      </rPr>
      <t xml:space="preserve"> (in Mio EUR)</t>
    </r>
  </si>
  <si>
    <r>
      <t>Euroschuld</t>
    </r>
    <r>
      <rPr>
        <b/>
        <vertAlign val="superscript"/>
        <sz val="10"/>
        <rFont val="Arial"/>
        <family val="2"/>
      </rPr>
      <t>2)</t>
    </r>
  </si>
  <si>
    <r>
      <t>Fremdwährungsschuld</t>
    </r>
    <r>
      <rPr>
        <b/>
        <vertAlign val="superscript"/>
        <sz val="10"/>
        <rFont val="Arial"/>
        <family val="2"/>
      </rPr>
      <t>2)</t>
    </r>
  </si>
  <si>
    <r>
      <t>1998</t>
    </r>
    <r>
      <rPr>
        <vertAlign val="superscript"/>
        <sz val="8"/>
        <rFont val="Arial"/>
        <family val="2"/>
      </rPr>
      <t>3)</t>
    </r>
  </si>
  <si>
    <r>
      <t>Restlaufzeit der bereinigten Finanzschuld nach Schuldformen</t>
    </r>
    <r>
      <rPr>
        <b/>
        <vertAlign val="superscript"/>
        <sz val="11"/>
        <color indexed="17"/>
        <rFont val="Arial"/>
        <family val="2"/>
      </rPr>
      <t>1)</t>
    </r>
    <r>
      <rPr>
        <b/>
        <sz val="11"/>
        <color indexed="17"/>
        <rFont val="Arial"/>
        <family val="2"/>
      </rPr>
      <t xml:space="preserve"> </t>
    </r>
    <r>
      <rPr>
        <sz val="11"/>
        <color indexed="17"/>
        <rFont val="Arial"/>
        <family val="2"/>
      </rPr>
      <t>(in Jahren)</t>
    </r>
  </si>
  <si>
    <r>
      <t>1998</t>
    </r>
    <r>
      <rPr>
        <vertAlign val="superscript"/>
        <sz val="8"/>
        <rFont val="Arial"/>
        <family val="2"/>
      </rPr>
      <t>2)</t>
    </r>
  </si>
  <si>
    <t xml:space="preserve">           -</t>
  </si>
  <si>
    <t xml:space="preserve">             -</t>
  </si>
  <si>
    <t>EU-28-Aggregat</t>
  </si>
  <si>
    <t>Kroatien</t>
  </si>
  <si>
    <r>
      <t>A 8   FINANZSCHULD DER LÄNDER</t>
    </r>
    <r>
      <rPr>
        <vertAlign val="superscript"/>
        <sz val="12"/>
        <color indexed="17"/>
        <rFont val="Arial Black"/>
        <family val="2"/>
      </rPr>
      <t>1)</t>
    </r>
    <r>
      <rPr>
        <sz val="12"/>
        <color indexed="17"/>
        <rFont val="Arial Black"/>
        <family val="2"/>
      </rPr>
      <t xml:space="preserve"> </t>
    </r>
  </si>
  <si>
    <t>1) Unter Berücksichtigung von Derivaten (Swaps) seit 1989, der im Eigenbesitz befindlichen Bundesschuldkategorien seit 1993</t>
  </si>
  <si>
    <t xml:space="preserve">    sowie von Forderungen gegenüber Rechtsträgern seit 1998.</t>
  </si>
  <si>
    <r>
      <t>Durchschnittl. Nominalverzinsung der bereinigten Finanzschuld nach Schuldformen</t>
    </r>
    <r>
      <rPr>
        <b/>
        <vertAlign val="superscript"/>
        <sz val="11"/>
        <color indexed="17"/>
        <rFont val="Arial"/>
        <family val="2"/>
      </rPr>
      <t xml:space="preserve">1) </t>
    </r>
    <r>
      <rPr>
        <b/>
        <sz val="11"/>
        <color indexed="17"/>
        <rFont val="Arial"/>
        <family val="2"/>
      </rPr>
      <t>(in %)</t>
    </r>
  </si>
  <si>
    <t xml:space="preserve">1) Nicht auf Euro lautende Finanzschulden; unter Berücksichtigung der im Eigenbesitz befindlichen Bundesschuldkategorien sowie </t>
  </si>
  <si>
    <t xml:space="preserve">    von Derivaten (Swaps) seit 1982.</t>
  </si>
  <si>
    <t>A 10  STAATSVERSCHULDUNG IM INTERNATIONALEN VERGLEICH</t>
  </si>
  <si>
    <t>2) Auf Euro lautende Finanzschulden.</t>
  </si>
  <si>
    <t>Euro-19-Aggregat</t>
  </si>
  <si>
    <t>3) Nicht auf Euro lautende Finanzschulden, bewertet zum Devisenmittelkurs des jeweiligen Jahresultimos.</t>
  </si>
  <si>
    <t>2) Nicht auf Euro lautende Finanzschulden, bewertet zum Devisenmittelkurs des jeweiligen Jahresultimos.</t>
  </si>
  <si>
    <t>Mio EUR</t>
  </si>
  <si>
    <t>% des BIP</t>
  </si>
  <si>
    <t>%</t>
  </si>
  <si>
    <r>
      <t>Euroschuld</t>
    </r>
    <r>
      <rPr>
        <b/>
        <vertAlign val="superscript"/>
        <sz val="8"/>
        <rFont val="Arial"/>
        <family val="2"/>
      </rPr>
      <t>2)</t>
    </r>
  </si>
  <si>
    <r>
      <t>FW-Schuld</t>
    </r>
    <r>
      <rPr>
        <b/>
        <vertAlign val="superscript"/>
        <sz val="8"/>
        <rFont val="Arial"/>
        <family val="2"/>
      </rPr>
      <t>3)</t>
    </r>
  </si>
  <si>
    <t>Tschechien</t>
  </si>
  <si>
    <t>9) Sonstige laufende Transfers (D7) und Vermögenstransfers (D9) ohne intergovernmentale Transfers.</t>
  </si>
  <si>
    <t>8) Marktproduktion (P11), Produktion für die Eigenverwendung (P12) und Zahlungen für sonstige Nichtmarktproduktion (P131).</t>
  </si>
  <si>
    <t>7) Unterstellter Pensionsbeitrag des Staates für die Beamten.</t>
  </si>
  <si>
    <t>6) Erwerb minus Verkauf von Liegenschaften.</t>
  </si>
  <si>
    <t>5) Zinsaufwand für die Staatsschuld ohne Berücksichtigung von derivativen Geschäften (Swaps).</t>
  </si>
  <si>
    <t>4) Ohne Transfers zwischen den öffentlichen Rechtsträgern (intergovernmentale Transfers).</t>
  </si>
  <si>
    <t>3) Von Marktproduzenten erbrachte soziale Sachleistungen. Die übrigen sozialen Sachleistungen sind in P2 (Vorleistungen) enthalten.</t>
  </si>
  <si>
    <t>2) Produktions- und Importabgaben (D2) und Einkommen- und Vermögensteuern (D5).</t>
  </si>
  <si>
    <t>1) Gemäß ESVG 2010.</t>
  </si>
  <si>
    <t>F i n a n z i e r u n g s s a l d o</t>
  </si>
  <si>
    <t>E i n n a h m e n   i n s g e s a m t</t>
  </si>
  <si>
    <t>Sonstige Einnahmen</t>
  </si>
  <si>
    <t>Vermögenseinkommen</t>
  </si>
  <si>
    <t>Intergovernmentale Transfers</t>
  </si>
  <si>
    <t>Sozialbeiträge</t>
  </si>
  <si>
    <t>Tatsächliche Sozialbeiträge</t>
  </si>
  <si>
    <t>Steuern</t>
  </si>
  <si>
    <t>Einkommen- und Vermögensteuern</t>
  </si>
  <si>
    <t>Produktions- und Importabgaben</t>
  </si>
  <si>
    <t>E i n n a h m e n</t>
  </si>
  <si>
    <t>A u s g a b e n  i n s g e s a m t</t>
  </si>
  <si>
    <t>Sonstige Ausgaben</t>
  </si>
  <si>
    <t>Bruttoinvestitionen</t>
  </si>
  <si>
    <t>Transfers an Marktproduzenten</t>
  </si>
  <si>
    <t>Subventionen</t>
  </si>
  <si>
    <t>Transfers an private Haushalte</t>
  </si>
  <si>
    <t>Monetäre Sozialleistungen</t>
  </si>
  <si>
    <t>Sach- und Personalaufwand</t>
  </si>
  <si>
    <t>Arbeitnehmerentgelt</t>
  </si>
  <si>
    <t>Vorleistungen</t>
  </si>
  <si>
    <t xml:space="preserve">A u s g a b e n </t>
  </si>
  <si>
    <t>Anteil in %</t>
  </si>
  <si>
    <t>Staat</t>
  </si>
  <si>
    <t>SV-Träger</t>
  </si>
  <si>
    <t>Gemeinden</t>
  </si>
  <si>
    <t>Landesebene</t>
  </si>
  <si>
    <t>Bundesebene</t>
  </si>
  <si>
    <r>
      <t>Öffentlicher Budgetsaldo nach Sektoren</t>
    </r>
    <r>
      <rPr>
        <vertAlign val="superscript"/>
        <sz val="11"/>
        <color indexed="17"/>
        <rFont val="Arial Black"/>
        <family val="2"/>
      </rPr>
      <t xml:space="preserve">1) </t>
    </r>
  </si>
  <si>
    <r>
      <t>Öffentliche Verschuldung</t>
    </r>
    <r>
      <rPr>
        <vertAlign val="superscript"/>
        <sz val="11"/>
        <color indexed="17"/>
        <rFont val="Arial Black"/>
        <family val="2"/>
      </rPr>
      <t xml:space="preserve">1) </t>
    </r>
    <r>
      <rPr>
        <sz val="11"/>
        <color indexed="17"/>
        <rFont val="Arial Black"/>
        <family val="2"/>
      </rPr>
      <t xml:space="preserve">nach Sektoren </t>
    </r>
  </si>
  <si>
    <t>Budget-, Primärsaldo, Zinszahlungen und struktureller Budgetsaldo des Staates</t>
  </si>
  <si>
    <t>1) Zinsaufwand ohne Berücksichtigung von Derivaten (Swaps).</t>
  </si>
  <si>
    <t>Abgabenquote</t>
  </si>
  <si>
    <t>A 2  FISKALINDIKATOREN</t>
  </si>
  <si>
    <t>A 2  FISKALINDIKATOREN (Fortsetzung)</t>
  </si>
  <si>
    <r>
      <t>Budgetsaldo</t>
    </r>
    <r>
      <rPr>
        <b/>
        <vertAlign val="superscript"/>
        <sz val="8"/>
        <rFont val="Arial"/>
        <family val="2"/>
      </rPr>
      <t>1)</t>
    </r>
  </si>
  <si>
    <r>
      <t>Zinszahlungen</t>
    </r>
    <r>
      <rPr>
        <b/>
        <vertAlign val="superscript"/>
        <sz val="8"/>
        <rFont val="Arial"/>
        <family val="2"/>
      </rPr>
      <t>1)</t>
    </r>
  </si>
  <si>
    <r>
      <t>Primärsaldo</t>
    </r>
    <r>
      <rPr>
        <b/>
        <vertAlign val="superscript"/>
        <sz val="8"/>
        <rFont val="Arial"/>
        <family val="2"/>
      </rPr>
      <t>1)</t>
    </r>
  </si>
  <si>
    <r>
      <t>Staatsausgaben</t>
    </r>
    <r>
      <rPr>
        <b/>
        <vertAlign val="superscript"/>
        <sz val="8"/>
        <rFont val="Arial"/>
        <family val="2"/>
      </rPr>
      <t>1) 2)</t>
    </r>
  </si>
  <si>
    <r>
      <t>Staatseinnahmen</t>
    </r>
    <r>
      <rPr>
        <b/>
        <vertAlign val="superscript"/>
        <sz val="8"/>
        <rFont val="Arial"/>
        <family val="2"/>
      </rPr>
      <t>1)</t>
    </r>
  </si>
  <si>
    <r>
      <t>national</t>
    </r>
    <r>
      <rPr>
        <b/>
        <vertAlign val="superscript"/>
        <sz val="8"/>
        <rFont val="Arial"/>
        <family val="2"/>
      </rPr>
      <t>3)</t>
    </r>
  </si>
  <si>
    <r>
      <t>international</t>
    </r>
    <r>
      <rPr>
        <b/>
        <vertAlign val="superscript"/>
        <sz val="8"/>
        <rFont val="Arial"/>
        <family val="2"/>
      </rPr>
      <t>4)</t>
    </r>
  </si>
  <si>
    <t xml:space="preserve">    .</t>
  </si>
  <si>
    <t xml:space="preserve">     .</t>
  </si>
  <si>
    <t>Quelle: Statistik Austria und eigene Berechnungen.</t>
  </si>
  <si>
    <t>Bereinigte Finanzschuld des Bundes</t>
  </si>
  <si>
    <t>- Intrasubsektorale Konsolidierung</t>
  </si>
  <si>
    <t>+ Gemeindefonds und -verbände</t>
  </si>
  <si>
    <t>Verschuldung von Wien</t>
  </si>
  <si>
    <t>Finanzschuld von Wien</t>
  </si>
  <si>
    <t>Finanzschuld der Länder ohne Wien</t>
  </si>
  <si>
    <t>+ Bundesfonds</t>
  </si>
  <si>
    <t xml:space="preserve">      .</t>
  </si>
  <si>
    <t xml:space="preserve">   .</t>
  </si>
  <si>
    <t>Aufwand insgesamt</t>
  </si>
  <si>
    <t>1) Unter Berücksichtigung von Derivaten (Swaps) seit 1989 sowie von Forderungen gegenüber</t>
  </si>
  <si>
    <t xml:space="preserve">    Rechtsträgern seit 1998. Inklusive im Eigenbesitz befindlicher Bundesschuldkategorien.</t>
  </si>
  <si>
    <t>2) Nettobelastung aus den sonstigen Ausgaben (Provisionen, Emissionskosten) und sonstigen</t>
  </si>
  <si>
    <t xml:space="preserve">    Einnahmen (Emissionsgewinne, Leihentgelte).</t>
  </si>
  <si>
    <r>
      <t>Gezahlte Steuern</t>
    </r>
    <r>
      <rPr>
        <vertAlign val="superscript"/>
        <sz val="8"/>
        <rFont val="Arial"/>
        <family val="2"/>
      </rPr>
      <t>2)</t>
    </r>
  </si>
  <si>
    <r>
      <t>Soziale Sachleistungen</t>
    </r>
    <r>
      <rPr>
        <vertAlign val="superscript"/>
        <sz val="8"/>
        <rFont val="Arial"/>
        <family val="2"/>
      </rPr>
      <t>3)</t>
    </r>
  </si>
  <si>
    <r>
      <t>Sonstige laufende Transfers</t>
    </r>
    <r>
      <rPr>
        <vertAlign val="superscript"/>
        <sz val="8"/>
        <rFont val="Arial"/>
        <family val="2"/>
      </rPr>
      <t>4)</t>
    </r>
  </si>
  <si>
    <r>
      <t>Vermögenstransfers</t>
    </r>
    <r>
      <rPr>
        <vertAlign val="superscript"/>
        <sz val="8"/>
        <rFont val="Arial"/>
        <family val="2"/>
      </rPr>
      <t>4)</t>
    </r>
  </si>
  <si>
    <r>
      <t>Zinsen für die Staatsschuld</t>
    </r>
    <r>
      <rPr>
        <vertAlign val="superscript"/>
        <sz val="8"/>
        <rFont val="Arial"/>
        <family val="2"/>
      </rPr>
      <t>5)</t>
    </r>
  </si>
  <si>
    <r>
      <t>Nettozugang an nichtproduzierten Vermögensgütern</t>
    </r>
    <r>
      <rPr>
        <vertAlign val="superscript"/>
        <sz val="8"/>
        <rFont val="Arial"/>
        <family val="2"/>
      </rPr>
      <t>6)</t>
    </r>
  </si>
  <si>
    <t xml:space="preserve">    Jahresultimos.</t>
  </si>
  <si>
    <t>2) Nicht auf Euro lautende Finanzschulden, bewertet zum Devisenmittelkurs des jeweiligen</t>
  </si>
  <si>
    <t>1) Unter Berücksichtigung von Derivaten (Swaps), von im Eigenbesitz befindlichen Bundes-</t>
  </si>
  <si>
    <t xml:space="preserve">    schuldkategorien sowie von Forderungen gegenüber Rechtsträgern.</t>
  </si>
  <si>
    <r>
      <t>Stand (in Mio EUR) und Anteile der bereinigten Fremdwährungsschuld nach Währungen</t>
    </r>
    <r>
      <rPr>
        <b/>
        <vertAlign val="superscript"/>
        <sz val="11"/>
        <color indexed="17"/>
        <rFont val="Arial"/>
        <family val="2"/>
      </rPr>
      <t>1)</t>
    </r>
  </si>
  <si>
    <t xml:space="preserve">   davon Krankenanstaltenbetriebsgesellschaften der Länder</t>
  </si>
  <si>
    <t xml:space="preserve">   davon Landesimmobiliengesellschaften der Länder</t>
  </si>
  <si>
    <t xml:space="preserve">      GESPAG (Oberösterreichische Gesundheits- und Spitals-AG)</t>
  </si>
  <si>
    <t xml:space="preserve">      KABEG (Kärntner Krankenanstaltenbetriebsgesellschaft)</t>
  </si>
  <si>
    <t xml:space="preserve">      KAGes (Steiermärkische Krankenanstaltenges.m.b.H.)</t>
  </si>
  <si>
    <t xml:space="preserve">      KRAGES (Burgenländische Krankenanstaltenges.m.b.H.)</t>
  </si>
  <si>
    <t xml:space="preserve">      TILAK (Tiroler Landeskrankenanstalten GmbH)</t>
  </si>
  <si>
    <t xml:space="preserve">      LIG Steiermark</t>
  </si>
  <si>
    <t xml:space="preserve">      LIG Kärnten</t>
  </si>
  <si>
    <t xml:space="preserve">      LIG Niederösterreich</t>
  </si>
  <si>
    <t xml:space="preserve">      LIG Oberösterreich</t>
  </si>
  <si>
    <t xml:space="preserve">      LIG Burgenland (BELIG)</t>
  </si>
  <si>
    <t>+ Ausgegliederte Landeseinheiten</t>
  </si>
  <si>
    <r>
      <t>+/- Sonstiges</t>
    </r>
    <r>
      <rPr>
        <vertAlign val="superscript"/>
        <sz val="8"/>
        <color theme="1"/>
        <rFont val="Arial"/>
        <family val="2"/>
      </rPr>
      <t>1)</t>
    </r>
  </si>
  <si>
    <r>
      <t>- Finanzielle zwischenstaatliche Forderungen der Länder</t>
    </r>
    <r>
      <rPr>
        <vertAlign val="superscript"/>
        <sz val="8"/>
        <color theme="1"/>
        <rFont val="Arial"/>
        <family val="2"/>
      </rPr>
      <t>2)</t>
    </r>
  </si>
  <si>
    <t>2) Darlehensvergaben an Gemeinden.</t>
  </si>
  <si>
    <r>
      <t>Finanzschuld der Gemeinden ohne Wien</t>
    </r>
    <r>
      <rPr>
        <b/>
        <vertAlign val="superscript"/>
        <sz val="8"/>
        <color theme="1"/>
        <rFont val="Arial"/>
        <family val="2"/>
      </rPr>
      <t>3)</t>
    </r>
  </si>
  <si>
    <r>
      <t>+/- Sonstiges</t>
    </r>
    <r>
      <rPr>
        <vertAlign val="superscript"/>
        <sz val="8"/>
        <color theme="1"/>
        <rFont val="Arial"/>
        <family val="2"/>
      </rPr>
      <t>4)</t>
    </r>
  </si>
  <si>
    <r>
      <t>- Finanzielle zwischenstaatliche Forderungen der Gemeinden</t>
    </r>
    <r>
      <rPr>
        <vertAlign val="superscript"/>
        <sz val="8"/>
        <color theme="1"/>
        <rFont val="Arial"/>
        <family val="2"/>
      </rPr>
      <t>5)</t>
    </r>
  </si>
  <si>
    <t>1) Periodenabgrenzung, Fremdwährungskorrektur, Abgleich mit Bund-Rechtsträgerfinanzierung für die Länder.</t>
  </si>
  <si>
    <t xml:space="preserve">      Wiener Krankenanstaltenverbund (KAV)</t>
  </si>
  <si>
    <t>+ Außerbudgetäre Einheiten, davon</t>
  </si>
  <si>
    <t xml:space="preserve"> .</t>
  </si>
  <si>
    <t>+ ÖBFA-Darlehen für Rechtsträger und Länder</t>
  </si>
  <si>
    <t>+ ÖBB–Schulden</t>
  </si>
  <si>
    <t>+ EFSF</t>
  </si>
  <si>
    <t>+ BIG</t>
  </si>
  <si>
    <t>+ KA Finanz AG</t>
  </si>
  <si>
    <t>+ Ausgegliederte Bundeseinheiten</t>
  </si>
  <si>
    <t>+ Hochschulen</t>
  </si>
  <si>
    <t>+ Bundeskammern</t>
  </si>
  <si>
    <t>+ Sonstige außerbudgetäre Einheiten</t>
  </si>
  <si>
    <t>- Bundesanleihen im Besitz von Bundesfonds</t>
  </si>
  <si>
    <t>- Finanzielle zwischenstaatliche Forderungen des Bundes</t>
  </si>
  <si>
    <t>Schuldenstand des Bundessektors</t>
  </si>
  <si>
    <t>Schuldenstand der Landesebene (ohne Wien)</t>
  </si>
  <si>
    <t>Schuldenstand der Sozialversicherungsträger</t>
  </si>
  <si>
    <t>Schuldenstand (Gesamtstaat)</t>
  </si>
  <si>
    <t>Schuldenstand (Gesamtstaat) in % des BIP</t>
  </si>
  <si>
    <t>+ Landesfonds</t>
  </si>
  <si>
    <t>+ Landeskammern</t>
  </si>
  <si>
    <r>
      <t>Unterstellte Sozialbeiträge</t>
    </r>
    <r>
      <rPr>
        <vertAlign val="superscript"/>
        <sz val="8"/>
        <rFont val="Arial"/>
        <family val="2"/>
      </rPr>
      <t>7)</t>
    </r>
  </si>
  <si>
    <r>
      <t>Produktionserlöse</t>
    </r>
    <r>
      <rPr>
        <vertAlign val="superscript"/>
        <sz val="8"/>
        <rFont val="Arial"/>
        <family val="2"/>
      </rPr>
      <t>8)</t>
    </r>
  </si>
  <si>
    <r>
      <t>Transfers</t>
    </r>
    <r>
      <rPr>
        <vertAlign val="superscript"/>
        <sz val="8"/>
        <rFont val="Arial"/>
        <family val="2"/>
      </rPr>
      <t>4) 9)</t>
    </r>
  </si>
  <si>
    <t>Schuldenstand der Gemeindeebene (einschließlich Wien)</t>
  </si>
  <si>
    <t>Japan</t>
  </si>
  <si>
    <t xml:space="preserve">    Seit 2013 gemäß Finanzierungsrechnung.</t>
  </si>
  <si>
    <r>
      <t>Struktureller Budgetsaldo   laut FISK        laut EK</t>
    </r>
    <r>
      <rPr>
        <b/>
        <vertAlign val="superscript"/>
        <sz val="8"/>
        <rFont val="Arial"/>
        <family val="2"/>
      </rPr>
      <t>2)</t>
    </r>
  </si>
  <si>
    <r>
      <t xml:space="preserve">         </t>
    </r>
    <r>
      <rPr>
        <sz val="12"/>
        <color indexed="17"/>
        <rFont val="Arial"/>
        <family val="2"/>
      </rPr>
      <t>(Fortsetzung)</t>
    </r>
  </si>
  <si>
    <t>Ausgaben, Einnahmen und Abgabenquote des Staates</t>
  </si>
  <si>
    <r>
      <t>Struktur der Staatsausgaben und -einnahmen nach Teilsektoren 2016 (unkonsolidiert)</t>
    </r>
    <r>
      <rPr>
        <vertAlign val="superscript"/>
        <sz val="10"/>
        <color rgb="FF0F7337"/>
        <rFont val="Arial Black"/>
        <family val="2"/>
      </rPr>
      <t>1)</t>
    </r>
  </si>
  <si>
    <t xml:space="preserve">    Forderungen gegenüber Rechtsträgern.</t>
  </si>
  <si>
    <t>1) Unter Berücksichtigung von Derivaten (Swaps), von im Eigenbesitz befindlichen Bundesschuldkategorien sowie von</t>
  </si>
  <si>
    <t>+Verbindlchkeiten aus EURO-Scheidemünzen</t>
  </si>
  <si>
    <t>+ HETA inkl. bundesgarantierte Nachranganleihe HETA</t>
  </si>
  <si>
    <t>+ Ausgegliederte Gemeindeeinheiten (v. a. Krankenanstalten)</t>
  </si>
  <si>
    <t xml:space="preserve">1) 2004 inklusive ÖBB-Forderungsverzicht des Bundes. </t>
  </si>
  <si>
    <t>1) 2004 inklusive ÖBB-Forderungsverzicht des Bundes.</t>
  </si>
  <si>
    <t>2) 2004 inklusive ÖBB-Forderungsverzicht des Bundes.</t>
  </si>
  <si>
    <t>3) Steuereinnahmen des Staates und tatsächlich gezahlte Sozialversicherungsbeiträge</t>
  </si>
  <si>
    <t xml:space="preserve">4) Nationale Abgabenquote zuzüglich imputierte Sozialversicherungsbeiträge. </t>
  </si>
  <si>
    <t>1) Gemäß Maastricht (EU-VO Nr. 220/2014).</t>
  </si>
  <si>
    <t xml:space="preserve">     (Pflichtbeiträge); ESVG-Codes: D2+D5+D611+D91-D995) einschließlich EU-Eigenmittel.</t>
  </si>
  <si>
    <r>
      <t>Struktur der Staatsausgaben und -einnahmen nach Teilsektoren 2017 (unkonsolidiert)</t>
    </r>
    <r>
      <rPr>
        <vertAlign val="superscript"/>
        <sz val="10"/>
        <color rgb="FF0F7337"/>
        <rFont val="Arial Black"/>
        <family val="2"/>
      </rPr>
      <t>1)</t>
    </r>
  </si>
  <si>
    <t>Quelle: Statistik Austria (September 2018).</t>
  </si>
  <si>
    <t>A 7  ABLEITUNG DER ÖFFENTLICHEN VERSCHULDUNG 2015 BIS 2017</t>
  </si>
  <si>
    <r>
      <t>Sonstiger Aufwand</t>
    </r>
    <r>
      <rPr>
        <b/>
        <vertAlign val="superscript"/>
        <sz val="8"/>
        <rFont val="Arial"/>
        <family val="2"/>
      </rPr>
      <t>2)</t>
    </r>
  </si>
  <si>
    <r>
      <t>A 4  AUFWAND FÜR DIE FINANZSCHULD DES BUNDES</t>
    </r>
    <r>
      <rPr>
        <vertAlign val="superscript"/>
        <sz val="12"/>
        <color rgb="FF0F7337"/>
        <rFont val="Arial Black"/>
        <family val="2"/>
      </rPr>
      <t>1)</t>
    </r>
  </si>
  <si>
    <r>
      <t xml:space="preserve">Zins-, Tilgungs- und sonstiger Aufwand </t>
    </r>
    <r>
      <rPr>
        <sz val="11"/>
        <color rgb="FF0F7337"/>
        <rFont val="Arial"/>
        <family val="2"/>
      </rPr>
      <t>(in Mio EUR)</t>
    </r>
  </si>
  <si>
    <t>Quelle: Statistik Austria, WIFO (BIP) und FISK-Herbstprognose (2018 und 2019).</t>
  </si>
  <si>
    <t>Quelle: Statistik Austria, BMF, WIFO (BIP), EU-Kommission und FISK-Herbstprognose (2018 und 2019).</t>
  </si>
  <si>
    <t>Quelle: Statistik Austria, WIFO (BIP), FISK-Herbstprognose (2018 und 2019).</t>
  </si>
  <si>
    <t>3) Ohne Unterabschnitt 85-89.</t>
  </si>
  <si>
    <t>4) Kurzfristige Darlehen des Bundes an Wien.</t>
  </si>
  <si>
    <t>5) Darlehensvergaben an andere Subsektoren.</t>
  </si>
  <si>
    <t xml:space="preserve">      Wiener Linien GmbH &amp; Co KG</t>
  </si>
  <si>
    <t>2) Herbstprognose 2018 der EU-Kommission.</t>
  </si>
  <si>
    <t>Quelle: Europäische Kommission (November 2018); Schweiz: nationale Daten (September 2018).</t>
  </si>
  <si>
    <t xml:space="preserve">     auf 100 EUR gerundet.</t>
  </si>
  <si>
    <t>1)  Die Verschuldungsdaten wurden zu Devisenmittelkursen der jeweiligen Jahresultimos in EUR umgerechnet und</t>
  </si>
  <si>
    <t>20.800</t>
  </si>
  <si>
    <t>20.300</t>
  </si>
  <si>
    <t>20.000</t>
  </si>
  <si>
    <t>20.500</t>
  </si>
  <si>
    <t>20.400</t>
  </si>
  <si>
    <t>19.500</t>
  </si>
  <si>
    <t>19.300</t>
  </si>
  <si>
    <t>19.000</t>
  </si>
  <si>
    <t>1) Schuldenstand laut Rechnungsabschluss.</t>
  </si>
  <si>
    <r>
      <t>A 9   FINANZSCHULD DER GEMEINDEN</t>
    </r>
    <r>
      <rPr>
        <vertAlign val="superscript"/>
        <sz val="12"/>
        <color indexed="17"/>
        <rFont val="Arial Black"/>
        <family val="2"/>
      </rPr>
      <t>1)</t>
    </r>
  </si>
  <si>
    <t>1) Schuldenstand laut Rechnungsabschluss inklusive Unterabschnitte 85-89.</t>
  </si>
  <si>
    <r>
      <t>2017</t>
    </r>
    <r>
      <rPr>
        <b/>
        <vertAlign val="superscript"/>
        <sz val="8"/>
        <rFont val="Arial"/>
        <family val="2"/>
      </rPr>
      <t>2)</t>
    </r>
  </si>
  <si>
    <t>2) Vorläufige Daten (Stand: Mitte Oktober 2018).</t>
  </si>
  <si>
    <t>3) Wien als Land und Gemeinde.</t>
  </si>
  <si>
    <r>
      <t>Wien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</si>
</sst>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8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#,##0.0??"/>
    <numFmt numFmtId="167" formatCode="#,##0.0?"/>
    <numFmt numFmtId="168" formatCode="0.0"/>
    <numFmt numFmtId="169" formatCode="#,##0\ \ "/>
    <numFmt numFmtId="170" formatCode="#,##0.0_);\(#,##0.0\)"/>
    <numFmt numFmtId="171" formatCode="0.0_)"/>
    <numFmt numFmtId="172" formatCode="#,##0\ \ \ "/>
    <numFmt numFmtId="173" formatCode="#,##0.0\ \ "/>
    <numFmt numFmtId="174" formatCode="#,##0.0\ \ \ "/>
    <numFmt numFmtId="175" formatCode="#,##0\ "/>
    <numFmt numFmtId="176" formatCode="#,##0\ \ \ \ "/>
    <numFmt numFmtId="177" formatCode="#,##0.0\ \ \ \ "/>
    <numFmt numFmtId="178" formatCode="#,##0.0\ \ \ \ \ \ \ "/>
    <numFmt numFmtId="179" formatCode="#,##0.0\ \ \ \ \ \ \ \ \ "/>
    <numFmt numFmtId="180" formatCode="0.0\ \ \ "/>
    <numFmt numFmtId="181" formatCode="0.0\ \ \ \ \ \ "/>
    <numFmt numFmtId="182" formatCode="#,##0\ \ \ \ \ "/>
    <numFmt numFmtId="183" formatCode="0.0\ \ \ \ "/>
    <numFmt numFmtId="184" formatCode="#,##0\ \ \ \ \ \ \ "/>
    <numFmt numFmtId="185" formatCode="#,##0.0\ "/>
    <numFmt numFmtId="186" formatCode="#,##0.0\ \ \ \ \ \ "/>
    <numFmt numFmtId="187" formatCode="0.0\ \ \ \ \ \ \ "/>
    <numFmt numFmtId="188" formatCode="_ * #,##0.00_ ;_ * \-#,##0.00_ ;_ * &quot;-&quot;??_ ;_ @_ "/>
    <numFmt numFmtId="189" formatCode="#,##0.00\ [$€];[Red]\-#,##0.00\ [$€]"/>
    <numFmt numFmtId="190" formatCode="\(#,##0\)"/>
    <numFmt numFmtId="191" formatCode="\+0.0;\-0.0"/>
    <numFmt numFmtId="192" formatCode="@\ *."/>
    <numFmt numFmtId="193" formatCode="\ \ \ \ \ \ \ \ \ \ @\ *."/>
    <numFmt numFmtId="194" formatCode="\ \ \ \ \ \ \ \ \ \ \ \ @\ *."/>
    <numFmt numFmtId="195" formatCode="\ \ \ \ \ \ \ \ \ \ \ \ @"/>
    <numFmt numFmtId="196" formatCode="\ \ \ \ \ \ \ \ \ \ \ \ \ @\ *."/>
    <numFmt numFmtId="197" formatCode="\ @\ *."/>
    <numFmt numFmtId="198" formatCode="\ @"/>
    <numFmt numFmtId="199" formatCode="\ \ @\ *."/>
    <numFmt numFmtId="200" formatCode="\ \ @"/>
    <numFmt numFmtId="201" formatCode="\ \ \ @\ *."/>
    <numFmt numFmtId="202" formatCode="\ \ \ @"/>
    <numFmt numFmtId="203" formatCode="\ \ \ \ @\ *."/>
    <numFmt numFmtId="204" formatCode="\ \ \ \ @"/>
    <numFmt numFmtId="205" formatCode="\ \ \ \ \ \ @\ *."/>
    <numFmt numFmtId="206" formatCode="\ \ \ \ \ \ @"/>
    <numFmt numFmtId="207" formatCode="\ \ \ \ \ \ \ @\ *."/>
    <numFmt numFmtId="208" formatCode="\ \ \ \ \ \ \ \ \ @\ *."/>
    <numFmt numFmtId="209" formatCode="\ \ \ \ \ \ \ \ \ @"/>
    <numFmt numFmtId="210" formatCode="#,##0.0_)"/>
    <numFmt numFmtId="211" formatCode="#,##0.0_)&quot;*&quot;"/>
    <numFmt numFmtId="212" formatCode="\(#,##0.0\)_ ;\(\-#,##0.0\)_ ;@\ "/>
    <numFmt numFmtId="213" formatCode="&quot;(x)&quot;;&quot;(x)&quot;"/>
    <numFmt numFmtId="214" formatCode="##0\ &quot;bps&quot;"/>
    <numFmt numFmtId="215" formatCode="_(* #,##0_);_(* \(#,##0\);_(* &quot;-&quot;_);_(@_)"/>
    <numFmt numFmtId="216" formatCode="_(* #,##0.00_);_(* \(#,##0.00\);_(* &quot;-&quot;??_);_(@_)"/>
    <numFmt numFmtId="217" formatCode="&quot;$&quot;#,##0.00_);[Red]\(&quot;$&quot;#,##0.00\)"/>
    <numFmt numFmtId="218" formatCode="_(&quot;$&quot;* #,##0_);_(&quot;$&quot;* \(#,##0\);_(&quot;$&quot;* &quot;-&quot;_);_(@_)"/>
    <numFmt numFmtId="219" formatCode="_-&quot;€&quot;* #,##0.00_-;\-&quot;€&quot;* #,##0.00_-;_-&quot;€&quot;* &quot;-&quot;??_-;_-@_-"/>
    <numFmt numFmtId="220" formatCode="_-&quot;$&quot;* #,##0.00_-;\-&quot;$&quot;* #,##0.00_-;_-&quot;$&quot;* &quot;-&quot;??_-;_-@_-"/>
    <numFmt numFmtId="221" formatCode="_(&quot;$&quot;* #,##0.00_);_(&quot;$&quot;* \(#,##0.00\);_(&quot;$&quot;* &quot;-&quot;??_);_(@_)"/>
    <numFmt numFmtId="222" formatCode="&quot;$&quot;#,##0\ ;\(&quot;$&quot;#,##0\)"/>
    <numFmt numFmtId="223" formatCode="&quot;€&quot;#,##0\ ;\(&quot;€&quot;#,##0\)"/>
    <numFmt numFmtId="224" formatCode="#,##0.000"/>
    <numFmt numFmtId="225" formatCode="#,##0;&quot;– &quot;#,##0"/>
    <numFmt numFmtId="226" formatCode="dd\.\ mmm"/>
    <numFmt numFmtId="227" formatCode="0.0000000"/>
    <numFmt numFmtId="228" formatCode="#,##0;[Red]\-\ #,##0"/>
    <numFmt numFmtId="229" formatCode="&quot;+ &quot;#,##0.0;&quot;– &quot;#,##0.0;&quot;± &quot;0.0"/>
    <numFmt numFmtId="230" formatCode="#,##0.0;&quot;– &quot;#,##0.0"/>
    <numFmt numFmtId="231" formatCode="#,##0.00;[Red]\-\ #,##0.00"/>
    <numFmt numFmtId="232" formatCode="_-* #,##0.00\ _D_M_-;\-* #,##0.00\ _D_M_-;_-* &quot;-&quot;??\ _D_M_-;_-@_-"/>
    <numFmt numFmtId="233" formatCode="_-[$€-2]\ * #,##0.00_-;\-[$€-2]\ * #,##0.00_-;_-[$€-2]\ * &quot;-&quot;??_-"/>
    <numFmt numFmtId="234" formatCode="_-[$€]\ * #,##0.00_-;\-[$€]\ * #,##0.00_-;_-[$€]\ * &quot;-&quot;??_-;_-@_-"/>
    <numFmt numFmtId="235" formatCode="_-* #,##0.00\ [$€]_-;\-* #,##0.00\ [$€]_-;_-* &quot;-&quot;??\ [$€]_-;_-@_-"/>
    <numFmt numFmtId="236" formatCode="[$€]#,##0.00_);[Red]\([$€]#,##0.00\)"/>
    <numFmt numFmtId="237" formatCode="_-* #,##0.00\ [$€-1]_-;\-* #,##0.00\ [$€-1]_-;_-* &quot;-&quot;??\ [$€-1]_-"/>
    <numFmt numFmtId="238" formatCode="#,##0.00_);[Red]\(#,##0.00\);\-_)"/>
    <numFmt numFmtId="239" formatCode="#,##0.0,\ "/>
    <numFmt numFmtId="240" formatCode="0.0%"/>
    <numFmt numFmtId="241" formatCode="#,##0.00_);\(#,##0.00\)"/>
    <numFmt numFmtId="242" formatCode="\+#,##0;\-#,##0"/>
    <numFmt numFmtId="243" formatCode="_-* #,##0.00\ _F_-;\-* #,##0.00\ _F_-;_-* &quot;-&quot;??\ _F_-;_-@_-"/>
    <numFmt numFmtId="244" formatCode="#,##0,,"/>
    <numFmt numFmtId="245" formatCode="_-&quot;£&quot;* #,##0_-;\-&quot;£&quot;* #,##0_-;_-&quot;£&quot;* &quot;-&quot;_-;_-@_-"/>
    <numFmt numFmtId="246" formatCode="_-&quot;£&quot;* #,##0.00_-;\-&quot;£&quot;* #,##0.00_-;_-&quot;£&quot;* &quot;-&quot;??_-;_-@_-"/>
    <numFmt numFmtId="247" formatCode="_(* #,##0.00_);\(* #,##0.00\);_(* &quot;-&quot;??_);_-@_-"/>
    <numFmt numFmtId="248" formatCode="_(* #,##0_);\(* #,##0\);_(* &quot;-&quot;??_);_-@_-"/>
    <numFmt numFmtId="249" formatCode="0.00_)"/>
    <numFmt numFmtId="250" formatCode="#0.00"/>
    <numFmt numFmtId="251" formatCode="0.000"/>
    <numFmt numFmtId="252" formatCode="#0.0000"/>
    <numFmt numFmtId="253" formatCode="#,##0.0_i"/>
    <numFmt numFmtId="254" formatCode="0.000%"/>
    <numFmt numFmtId="255" formatCode="0.0000000%"/>
    <numFmt numFmtId="256" formatCode="0.00\ %"/>
    <numFmt numFmtId="257" formatCode="\(\x\);\(\x\)"/>
    <numFmt numFmtId="258" formatCode="#,##0_ ;[Red]\-#,##0\ "/>
    <numFmt numFmtId="259" formatCode="#,##0;\–#,##0;\±0"/>
    <numFmt numFmtId="260" formatCode="#,##0.0;\–#,##0.0;\±0.0"/>
    <numFmt numFmtId="261" formatCode="#,##0.00;\–#,##0.00;\±0.00"/>
    <numFmt numFmtId="262" formatCode="#,##0,"/>
    <numFmt numFmtId="263" formatCode="_-&quot;L.&quot;\ * #,##0_-;\-&quot;L.&quot;\ * #,##0_-;_-&quot;L.&quot;\ * &quot;-&quot;_-;_-@_-"/>
    <numFmt numFmtId="264" formatCode="_-* #,##0.00\ &quot;Pta&quot;_-;\-* #,##0.00\ &quot;Pta&quot;_-;_-* &quot;-&quot;??\ &quot;Pta&quot;_-;_-@_-"/>
    <numFmt numFmtId="265" formatCode="&quot;fl&quot;\ #,##0_-;&quot;fl&quot;\ #,##0\-"/>
    <numFmt numFmtId="266" formatCode="#,##0.0\ \ \ ;\–#,##0.0\ \ \ ;\±0.0\ \ \ "/>
    <numFmt numFmtId="267" formatCode="#,##0.0\ \ \ \ ;\–#,##0.0\ \ \ \ ;\±0.0\ \ \ \ "/>
    <numFmt numFmtId="268" formatCode="#,##0.0\ \ \ \ \ ;\–#,##0.0\ \ \ \ \ ;\±0.0\ \ \ \ \ "/>
    <numFmt numFmtId="269" formatCode="#,##0.0\ \ \ \ \ \ ;\–#,##0.0\ \ \ \ \ \ ;\±0.0\ \ \ \ \ \ "/>
  </numFmts>
  <fonts count="2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sz val="12"/>
      <color indexed="17"/>
      <name val="Arial Black"/>
      <family val="2"/>
    </font>
    <font>
      <sz val="8"/>
      <color indexed="17"/>
      <name val="Arial"/>
      <family val="2"/>
    </font>
    <font>
      <sz val="11"/>
      <color indexed="17"/>
      <name val="Arial Black"/>
      <family val="2"/>
    </font>
    <font>
      <vertAlign val="superscript"/>
      <sz val="12"/>
      <color indexed="17"/>
      <name val="Arial Black"/>
      <family val="2"/>
    </font>
    <font>
      <sz val="12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Arial"/>
      <family val="2"/>
    </font>
    <font>
      <b/>
      <vertAlign val="superscript"/>
      <sz val="11"/>
      <color indexed="17"/>
      <name val="Arial"/>
      <family val="2"/>
    </font>
    <font>
      <sz val="11"/>
      <color indexed="17"/>
      <name val="Arial"/>
      <family val="2"/>
    </font>
    <font>
      <vertAlign val="superscript"/>
      <sz val="11"/>
      <color indexed="17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0"/>
      <name val="Helv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F7337"/>
      <name val="Arial Black"/>
      <family val="2"/>
    </font>
    <font>
      <vertAlign val="superscript"/>
      <sz val="10"/>
      <color rgb="FF0F7337"/>
      <name val="Arial Black"/>
      <family val="2"/>
    </font>
    <font>
      <vertAlign val="superscript"/>
      <sz val="10"/>
      <name val="Arial"/>
      <family val="2"/>
    </font>
    <font>
      <sz val="7"/>
      <name val="Letter Gothic CE"/>
      <family val="3"/>
      <charset val="238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sz val="7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0"/>
      <color theme="0"/>
      <name val="Century Gothic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b/>
      <sz val="11"/>
      <color rgb="FF3F3F3F"/>
      <name val="Arial"/>
      <family val="2"/>
    </font>
    <font>
      <b/>
      <sz val="10"/>
      <color rgb="FF3F3F3F"/>
      <name val="Century Gothic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Century Gothic"/>
      <family val="2"/>
    </font>
    <font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8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8"/>
      <name val="Tms Rmn"/>
    </font>
    <font>
      <sz val="9"/>
      <color theme="1"/>
      <name val="Tahoma"/>
      <family val="2"/>
    </font>
    <font>
      <sz val="8"/>
      <name val="Helv"/>
    </font>
    <font>
      <b/>
      <sz val="8"/>
      <name val="Helv"/>
    </font>
    <font>
      <i/>
      <sz val="8"/>
      <name val="Helv"/>
    </font>
    <font>
      <sz val="9"/>
      <name val="Tms Rmn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Times New Roman"/>
      <family val="1"/>
    </font>
    <font>
      <sz val="11"/>
      <color rgb="FF3F3F76"/>
      <name val="Arial"/>
      <family val="2"/>
    </font>
    <font>
      <sz val="10"/>
      <color rgb="FF3F3F76"/>
      <name val="Century Gothic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b/>
      <sz val="11"/>
      <color theme="1"/>
      <name val="Arial"/>
      <family val="2"/>
    </font>
    <font>
      <b/>
      <sz val="10"/>
      <color theme="1"/>
      <name val="Century Gothic"/>
      <family val="2"/>
    </font>
    <font>
      <i/>
      <sz val="11"/>
      <color rgb="FF7F7F7F"/>
      <name val="Arial"/>
      <family val="2"/>
    </font>
    <font>
      <i/>
      <sz val="10"/>
      <color rgb="FF7F7F7F"/>
      <name val="Century Gothic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  <charset val="238"/>
    </font>
    <font>
      <u/>
      <sz val="8"/>
      <color indexed="36"/>
      <name val="Courier"/>
      <family val="3"/>
    </font>
    <font>
      <b/>
      <sz val="9"/>
      <color indexed="8"/>
      <name val="Verdana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0"/>
      <color rgb="FF006100"/>
      <name val="Century Gothic"/>
      <family val="2"/>
    </font>
    <font>
      <i/>
      <sz val="11"/>
      <name val="Century Gothic"/>
      <family val="2"/>
    </font>
    <font>
      <b/>
      <i/>
      <sz val="14"/>
      <color indexed="16"/>
      <name val="Times New Roman"/>
      <family val="1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0"/>
      <color rgb="FF0070C0"/>
      <name val="Arial"/>
      <family val="2"/>
    </font>
    <font>
      <sz val="11"/>
      <color indexed="52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name val="Book Antiqua"/>
      <family val="1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GillAlternateOne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/>
      <sz val="8"/>
      <color indexed="12"/>
      <name val="Courier"/>
      <family val="3"/>
    </font>
    <font>
      <i/>
      <sz val="10"/>
      <name val="Futura Lt BT"/>
      <family val="2"/>
    </font>
    <font>
      <sz val="11"/>
      <color indexed="52"/>
      <name val="Arial"/>
      <family val="2"/>
    </font>
    <font>
      <i/>
      <sz val="11"/>
      <color indexed="23"/>
      <name val="Calibri"/>
      <family val="2"/>
      <charset val="238"/>
    </font>
    <font>
      <sz val="11"/>
      <color rgb="FF9C6500"/>
      <name val="Arial"/>
      <family val="2"/>
    </font>
    <font>
      <sz val="10"/>
      <color rgb="FF9C6500"/>
      <name val="Century Gothic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9"/>
      <name val="Arial"/>
      <family val="2"/>
    </font>
    <font>
      <b/>
      <i/>
      <sz val="16"/>
      <name val="Helv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name val="Book Antiqua"/>
      <family val="1"/>
    </font>
    <font>
      <i/>
      <sz val="7"/>
      <name val="Arial"/>
      <family val="2"/>
    </font>
    <font>
      <sz val="8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rgb="FF9C0006"/>
      <name val="Arial"/>
      <family val="2"/>
    </font>
    <font>
      <sz val="10"/>
      <color rgb="FF9C0006"/>
      <name val="Century Gothic"/>
      <family val="2"/>
    </font>
    <font>
      <sz val="10"/>
      <color rgb="FF9C0006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color indexed="20"/>
      <name val="Frutiger Light"/>
      <family val="2"/>
    </font>
    <font>
      <i/>
      <sz val="10"/>
      <name val="Arial"/>
      <family val="2"/>
    </font>
    <font>
      <sz val="10"/>
      <name val="Century Gothic"/>
      <family val="2"/>
    </font>
    <font>
      <sz val="9"/>
      <name val="Times New Roman"/>
      <family val="1"/>
    </font>
    <font>
      <sz val="9"/>
      <name val="Century Gothic"/>
      <family val="2"/>
    </font>
    <font>
      <sz val="10"/>
      <name val="Futura Md BT"/>
      <family val="2"/>
    </font>
    <font>
      <b/>
      <sz val="11"/>
      <color theme="1"/>
      <name val="Palatino Linotype"/>
      <family val="1"/>
    </font>
    <font>
      <sz val="10"/>
      <color rgb="FF006100"/>
      <name val="Times New Roman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i/>
      <sz val="8"/>
      <name val="Times New Roman"/>
      <family val="1"/>
    </font>
    <font>
      <b/>
      <sz val="8"/>
      <name val="Tms Rmn"/>
    </font>
    <font>
      <b/>
      <sz val="11"/>
      <color indexed="52"/>
      <name val="Calibri"/>
      <family val="2"/>
      <charset val="238"/>
    </font>
    <font>
      <b/>
      <sz val="10"/>
      <name val="CG Times (WN)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entury Gothic"/>
      <family val="2"/>
    </font>
    <font>
      <i/>
      <sz val="12"/>
      <name val="Century Gothic"/>
      <family val="2"/>
    </font>
    <font>
      <b/>
      <sz val="13"/>
      <color theme="3"/>
      <name val="Arial"/>
      <family val="2"/>
    </font>
    <font>
      <b/>
      <sz val="13"/>
      <color theme="3"/>
      <name val="Century Gothic"/>
      <family val="2"/>
    </font>
    <font>
      <b/>
      <sz val="11"/>
      <color theme="3"/>
      <name val="Arial"/>
      <family val="2"/>
    </font>
    <font>
      <b/>
      <sz val="11"/>
      <color theme="3"/>
      <name val="Century Gothic"/>
      <family val="2"/>
    </font>
    <font>
      <i/>
      <sz val="12"/>
      <name val="Futura Lt BT"/>
      <family val="2"/>
    </font>
    <font>
      <i/>
      <u/>
      <sz val="10"/>
      <name val="Futura Lt BT"/>
      <family val="2"/>
    </font>
    <font>
      <sz val="11"/>
      <color rgb="FFFA7D00"/>
      <name val="Arial"/>
      <family val="2"/>
    </font>
    <font>
      <sz val="10"/>
      <color rgb="FFFA7D00"/>
      <name val="Century Gothic"/>
      <family val="2"/>
    </font>
    <font>
      <sz val="11"/>
      <color rgb="FFFF0000"/>
      <name val="Arial"/>
      <family val="2"/>
    </font>
    <font>
      <sz val="10"/>
      <color rgb="FFFF0000"/>
      <name val="Century Gothic"/>
      <family val="2"/>
    </font>
    <font>
      <sz val="11"/>
      <color indexed="10"/>
      <name val="Arial"/>
      <family val="2"/>
    </font>
    <font>
      <b/>
      <sz val="18"/>
      <color indexed="24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entury Gothic"/>
      <family val="2"/>
    </font>
    <font>
      <vertAlign val="superscript"/>
      <sz val="11"/>
      <color indexed="17"/>
      <name val="Arial Black"/>
      <family val="2"/>
    </font>
    <font>
      <sz val="9"/>
      <color rgb="FFFF0000"/>
      <name val="Arial"/>
      <family val="2"/>
    </font>
    <font>
      <sz val="9"/>
      <color rgb="FF0F7337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2"/>
      <color rgb="FF0F7337"/>
      <name val="Arial Black"/>
      <family val="2"/>
    </font>
    <font>
      <i/>
      <sz val="8"/>
      <color theme="1"/>
      <name val="Arial"/>
      <family val="2"/>
    </font>
    <font>
      <sz val="8"/>
      <color rgb="FF0F7337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FF0000"/>
      <name val="Arial Black"/>
      <family val="2"/>
    </font>
    <font>
      <b/>
      <sz val="8"/>
      <color rgb="FF0F7337"/>
      <name val="Arial"/>
      <family val="2"/>
    </font>
    <font>
      <vertAlign val="superscript"/>
      <sz val="12"/>
      <color rgb="FF0F7337"/>
      <name val="Arial Black"/>
      <family val="2"/>
    </font>
    <font>
      <b/>
      <sz val="11"/>
      <color rgb="FF0F7337"/>
      <name val="Arial"/>
      <family val="2"/>
    </font>
    <font>
      <sz val="11"/>
      <color rgb="FF0F7337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lightGray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/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/>
      <right style="dotted">
        <color auto="1"/>
      </right>
      <top style="double">
        <color auto="1"/>
      </top>
      <bottom style="dotted">
        <color indexed="64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</borders>
  <cellStyleXfs count="6355">
    <xf numFmtId="0" fontId="0" fillId="0" borderId="0"/>
    <xf numFmtId="170" fontId="10" fillId="0" borderId="0"/>
    <xf numFmtId="0" fontId="19" fillId="0" borderId="0"/>
    <xf numFmtId="0" fontId="17" fillId="0" borderId="0"/>
    <xf numFmtId="0" fontId="18" fillId="0" borderId="0"/>
    <xf numFmtId="0" fontId="4" fillId="0" borderId="0"/>
    <xf numFmtId="188" fontId="4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31" fillId="0" borderId="0"/>
    <xf numFmtId="0" fontId="33" fillId="0" borderId="0"/>
    <xf numFmtId="0" fontId="4" fillId="0" borderId="0"/>
    <xf numFmtId="190" fontId="4" fillId="0" borderId="0">
      <alignment horizontal="right"/>
    </xf>
    <xf numFmtId="0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2" fontId="4" fillId="0" borderId="0"/>
    <xf numFmtId="2" fontId="4" fillId="0" borderId="0"/>
    <xf numFmtId="2" fontId="4" fillId="0" borderId="0"/>
    <xf numFmtId="2" fontId="4" fillId="0" borderId="0"/>
    <xf numFmtId="192" fontId="5" fillId="0" borderId="0"/>
    <xf numFmtId="49" fontId="5" fillId="0" borderId="0"/>
    <xf numFmtId="0" fontId="41" fillId="0" borderId="0">
      <alignment horizontal="right"/>
    </xf>
    <xf numFmtId="3" fontId="4" fillId="0" borderId="0" applyProtection="0"/>
    <xf numFmtId="3" fontId="4" fillId="0" borderId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4" fillId="0" borderId="0" applyProtection="0"/>
    <xf numFmtId="193" fontId="5" fillId="0" borderId="0">
      <alignment horizontal="center"/>
    </xf>
    <xf numFmtId="194" fontId="5" fillId="0" borderId="0"/>
    <xf numFmtId="195" fontId="5" fillId="0" borderId="0"/>
    <xf numFmtId="196" fontId="5" fillId="0" borderId="0"/>
    <xf numFmtId="197" fontId="5" fillId="0" borderId="0"/>
    <xf numFmtId="198" fontId="42" fillId="0" borderId="0"/>
    <xf numFmtId="0" fontId="43" fillId="37" borderId="0" applyNumberFormat="0" applyBorder="0" applyAlignment="0" applyProtection="0"/>
    <xf numFmtId="0" fontId="44" fillId="12" borderId="0" applyNumberFormat="0" applyBorder="0" applyAlignment="0" applyProtection="0"/>
    <xf numFmtId="0" fontId="43" fillId="38" borderId="0" applyNumberFormat="0" applyBorder="0" applyAlignment="0" applyProtection="0"/>
    <xf numFmtId="0" fontId="44" fillId="16" borderId="0" applyNumberFormat="0" applyBorder="0" applyAlignment="0" applyProtection="0"/>
    <xf numFmtId="0" fontId="43" fillId="39" borderId="0" applyNumberFormat="0" applyBorder="0" applyAlignment="0" applyProtection="0"/>
    <xf numFmtId="0" fontId="44" fillId="20" borderId="0" applyNumberFormat="0" applyBorder="0" applyAlignment="0" applyProtection="0"/>
    <xf numFmtId="0" fontId="43" fillId="40" borderId="0" applyNumberFormat="0" applyBorder="0" applyAlignment="0" applyProtection="0"/>
    <xf numFmtId="0" fontId="44" fillId="24" borderId="0" applyNumberFormat="0" applyBorder="0" applyAlignment="0" applyProtection="0"/>
    <xf numFmtId="0" fontId="43" fillId="41" borderId="0" applyNumberFormat="0" applyBorder="0" applyAlignment="0" applyProtection="0"/>
    <xf numFmtId="0" fontId="44" fillId="28" borderId="0" applyNumberFormat="0" applyBorder="0" applyAlignment="0" applyProtection="0"/>
    <xf numFmtId="0" fontId="43" fillId="42" borderId="0" applyNumberFormat="0" applyBorder="0" applyAlignment="0" applyProtection="0"/>
    <xf numFmtId="0" fontId="44" fillId="32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3" borderId="0" applyNumberFormat="0" applyBorder="0" applyAlignment="0" applyProtection="0"/>
    <xf numFmtId="0" fontId="45" fillId="42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44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45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42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45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199" fontId="49" fillId="0" borderId="0"/>
    <xf numFmtId="200" fontId="42" fillId="0" borderId="0"/>
    <xf numFmtId="201" fontId="5" fillId="0" borderId="0"/>
    <xf numFmtId="202" fontId="5" fillId="0" borderId="0"/>
    <xf numFmtId="0" fontId="43" fillId="46" borderId="0" applyNumberFormat="0" applyBorder="0" applyAlignment="0" applyProtection="0"/>
    <xf numFmtId="0" fontId="44" fillId="13" borderId="0" applyNumberFormat="0" applyBorder="0" applyAlignment="0" applyProtection="0"/>
    <xf numFmtId="0" fontId="46" fillId="46" borderId="0" applyNumberFormat="0" applyBorder="0" applyAlignment="0" applyProtection="0"/>
    <xf numFmtId="0" fontId="43" fillId="44" borderId="0" applyNumberFormat="0" applyBorder="0" applyAlignment="0" applyProtection="0"/>
    <xf numFmtId="0" fontId="44" fillId="17" borderId="0" applyNumberFormat="0" applyBorder="0" applyAlignment="0" applyProtection="0"/>
    <xf numFmtId="0" fontId="43" fillId="47" borderId="0" applyNumberFormat="0" applyBorder="0" applyAlignment="0" applyProtection="0"/>
    <xf numFmtId="0" fontId="44" fillId="21" borderId="0" applyNumberFormat="0" applyBorder="0" applyAlignment="0" applyProtection="0"/>
    <xf numFmtId="0" fontId="43" fillId="40" borderId="0" applyNumberFormat="0" applyBorder="0" applyAlignment="0" applyProtection="0"/>
    <xf numFmtId="0" fontId="44" fillId="25" borderId="0" applyNumberFormat="0" applyBorder="0" applyAlignment="0" applyProtection="0"/>
    <xf numFmtId="0" fontId="43" fillId="46" borderId="0" applyNumberFormat="0" applyBorder="0" applyAlignment="0" applyProtection="0"/>
    <xf numFmtId="0" fontId="44" fillId="29" borderId="0" applyNumberFormat="0" applyBorder="0" applyAlignment="0" applyProtection="0"/>
    <xf numFmtId="0" fontId="43" fillId="48" borderId="0" applyNumberFormat="0" applyBorder="0" applyAlignment="0" applyProtection="0"/>
    <xf numFmtId="0" fontId="44" fillId="33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43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44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49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43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46" borderId="0" applyNumberFormat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49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0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203" fontId="5" fillId="0" borderId="0"/>
    <xf numFmtId="204" fontId="42" fillId="0" borderId="0"/>
    <xf numFmtId="0" fontId="50" fillId="50" borderId="0" applyNumberFormat="0" applyBorder="0" applyAlignment="0" applyProtection="0"/>
    <xf numFmtId="0" fontId="50" fillId="44" borderId="0" applyNumberFormat="0" applyBorder="0" applyAlignment="0" applyProtection="0"/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0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53" borderId="0" applyNumberFormat="0" applyBorder="0" applyAlignment="0" applyProtection="0"/>
    <xf numFmtId="0" fontId="52" fillId="52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44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49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43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52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4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2" fillId="50" borderId="0" applyNumberFormat="0" applyBorder="0" applyAlignment="0" applyProtection="0"/>
    <xf numFmtId="0" fontId="52" fillId="44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205" fontId="5" fillId="0" borderId="0">
      <alignment horizontal="center"/>
    </xf>
    <xf numFmtId="206" fontId="5" fillId="0" borderId="0">
      <alignment horizontal="center"/>
    </xf>
    <xf numFmtId="207" fontId="5" fillId="0" borderId="0">
      <alignment horizontal="center"/>
    </xf>
    <xf numFmtId="208" fontId="5" fillId="0" borderId="0">
      <alignment horizontal="center"/>
    </xf>
    <xf numFmtId="209" fontId="5" fillId="0" borderId="0">
      <alignment horizontal="center"/>
    </xf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0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0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0" fillId="56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0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0" fillId="57" borderId="0" applyNumberFormat="0" applyBorder="0" applyAlignment="0" applyProtection="0"/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9" fillId="8" borderId="29" applyNumberFormat="0" applyAlignment="0" applyProtection="0"/>
    <xf numFmtId="0" fontId="60" fillId="8" borderId="29" applyNumberFormat="0" applyAlignment="0" applyProtection="0"/>
    <xf numFmtId="0" fontId="59" fillId="8" borderId="29" applyNumberFormat="0" applyAlignment="0" applyProtection="0"/>
    <xf numFmtId="0" fontId="59" fillId="8" borderId="29" applyNumberFormat="0" applyAlignment="0" applyProtection="0"/>
    <xf numFmtId="0" fontId="59" fillId="8" borderId="29" applyNumberFormat="0" applyAlignment="0" applyProtection="0"/>
    <xf numFmtId="0" fontId="59" fillId="8" borderId="29" applyNumberFormat="0" applyAlignment="0" applyProtection="0"/>
    <xf numFmtId="0" fontId="59" fillId="8" borderId="29" applyNumberFormat="0" applyAlignment="0" applyProtection="0"/>
    <xf numFmtId="0" fontId="59" fillId="8" borderId="29" applyNumberFormat="0" applyAlignment="0" applyProtection="0"/>
    <xf numFmtId="0" fontId="59" fillId="8" borderId="29" applyNumberFormat="0" applyAlignment="0" applyProtection="0"/>
    <xf numFmtId="0" fontId="59" fillId="8" borderId="29" applyNumberFormat="0" applyAlignment="0" applyProtection="0"/>
    <xf numFmtId="0" fontId="4" fillId="60" borderId="0" applyNumberFormat="0" applyBorder="0" applyAlignment="0"/>
    <xf numFmtId="0" fontId="4" fillId="60" borderId="0" applyNumberFormat="0" applyBorder="0" applyAlignment="0"/>
    <xf numFmtId="210" fontId="49" fillId="0" borderId="0" applyAlignment="0" applyProtection="0"/>
    <xf numFmtId="211" fontId="49" fillId="0" borderId="0" applyFill="0" applyBorder="0" applyProtection="0"/>
    <xf numFmtId="212" fontId="49" fillId="0" borderId="37" applyFill="0" applyBorder="0" applyProtection="0"/>
    <xf numFmtId="213" fontId="49" fillId="0" borderId="0" applyFill="0" applyBorder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" fillId="61" borderId="0" applyNumberFormat="0" applyFont="0" applyBorder="0" applyAlignment="0" applyProtection="0"/>
    <xf numFmtId="0" fontId="63" fillId="8" borderId="28" applyNumberFormat="0" applyAlignment="0" applyProtection="0"/>
    <xf numFmtId="0" fontId="64" fillId="8" borderId="28" applyNumberFormat="0" applyAlignment="0" applyProtection="0"/>
    <xf numFmtId="0" fontId="63" fillId="8" borderId="28" applyNumberFormat="0" applyAlignment="0" applyProtection="0"/>
    <xf numFmtId="0" fontId="63" fillId="8" borderId="28" applyNumberFormat="0" applyAlignment="0" applyProtection="0"/>
    <xf numFmtId="0" fontId="63" fillId="8" borderId="28" applyNumberFormat="0" applyAlignment="0" applyProtection="0"/>
    <xf numFmtId="0" fontId="63" fillId="8" borderId="28" applyNumberFormat="0" applyAlignment="0" applyProtection="0"/>
    <xf numFmtId="0" fontId="63" fillId="8" borderId="28" applyNumberFormat="0" applyAlignment="0" applyProtection="0"/>
    <xf numFmtId="0" fontId="63" fillId="8" borderId="28" applyNumberFormat="0" applyAlignment="0" applyProtection="0"/>
    <xf numFmtId="0" fontId="63" fillId="8" borderId="28" applyNumberFormat="0" applyAlignment="0" applyProtection="0"/>
    <xf numFmtId="0" fontId="63" fillId="8" borderId="28" applyNumberFormat="0" applyAlignment="0" applyProtection="0"/>
    <xf numFmtId="0" fontId="65" fillId="62" borderId="0" applyNumberFormat="0" applyBorder="0" applyAlignment="0" applyProtection="0"/>
    <xf numFmtId="0" fontId="66" fillId="42" borderId="38" applyNumberFormat="0" applyAlignment="0" applyProtection="0"/>
    <xf numFmtId="214" fontId="4" fillId="0" borderId="0" applyFont="0" applyFill="0" applyBorder="0" applyAlignment="0" applyProtection="0"/>
    <xf numFmtId="0" fontId="67" fillId="43" borderId="38" applyNumberFormat="0" applyAlignment="0" applyProtection="0"/>
    <xf numFmtId="0" fontId="67" fillId="43" borderId="38" applyNumberFormat="0" applyAlignment="0" applyProtection="0"/>
    <xf numFmtId="0" fontId="67" fillId="43" borderId="38" applyNumberFormat="0" applyAlignment="0" applyProtection="0"/>
    <xf numFmtId="0" fontId="67" fillId="43" borderId="38" applyNumberFormat="0" applyAlignment="0" applyProtection="0"/>
    <xf numFmtId="0" fontId="67" fillId="43" borderId="38" applyNumberFormat="0" applyAlignment="0" applyProtection="0"/>
    <xf numFmtId="0" fontId="68" fillId="43" borderId="38" applyNumberFormat="0" applyAlignment="0" applyProtection="0"/>
    <xf numFmtId="0" fontId="69" fillId="0" borderId="39" applyNumberFormat="0" applyFill="0" applyAlignment="0" applyProtection="0"/>
    <xf numFmtId="0" fontId="70" fillId="0" borderId="40" applyNumberFormat="0" applyFill="0" applyAlignment="0" applyProtection="0"/>
    <xf numFmtId="0" fontId="71" fillId="63" borderId="41" applyNumberFormat="0" applyAlignment="0" applyProtection="0"/>
    <xf numFmtId="0" fontId="71" fillId="63" borderId="41" applyNumberFormat="0" applyAlignment="0" applyProtection="0"/>
    <xf numFmtId="0" fontId="71" fillId="63" borderId="41" applyNumberFormat="0" applyAlignment="0" applyProtection="0"/>
    <xf numFmtId="0" fontId="72" fillId="63" borderId="41" applyNumberFormat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42" applyNumberFormat="0" applyFill="0" applyAlignment="0" applyProtection="0"/>
    <xf numFmtId="0" fontId="76" fillId="0" borderId="43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7" borderId="0" applyNumberFormat="0" applyBorder="0" applyAlignment="0" applyProtection="0"/>
    <xf numFmtId="215" fontId="4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15" fontId="78" fillId="0" borderId="0" applyFont="0" applyFill="0" applyBorder="0" applyAlignment="0" applyProtection="0"/>
    <xf numFmtId="215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15" fontId="78" fillId="0" borderId="0" applyFont="0" applyFill="0" applyBorder="0" applyAlignment="0" applyProtection="0"/>
    <xf numFmtId="215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17" fontId="5" fillId="0" borderId="0">
      <alignment vertical="top"/>
      <protection locked="0"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17" fontId="33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14" fontId="7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5" fillId="64" borderId="0" applyNumberFormat="0" applyFont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  <xf numFmtId="165" fontId="81" fillId="0" borderId="0"/>
    <xf numFmtId="224" fontId="81" fillId="0" borderId="0"/>
    <xf numFmtId="41" fontId="82" fillId="0" borderId="0" applyFont="0" applyFill="0" applyBorder="0" applyAlignment="0" applyProtection="0"/>
    <xf numFmtId="225" fontId="33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10" fillId="0" borderId="0" applyBorder="0" applyProtection="0"/>
    <xf numFmtId="228" fontId="83" fillId="65" borderId="45"/>
    <xf numFmtId="228" fontId="84" fillId="1" borderId="45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65" fontId="4" fillId="0" borderId="0"/>
    <xf numFmtId="43" fontId="31" fillId="0" borderId="0" applyFont="0" applyFill="0" applyBorder="0" applyAlignment="0" applyProtection="0"/>
    <xf numFmtId="230" fontId="33" fillId="0" borderId="0" applyFont="0" applyFill="0" applyBorder="0" applyAlignment="0" applyProtection="0"/>
    <xf numFmtId="43" fontId="46" fillId="0" borderId="0" applyFont="0" applyFill="0" applyBorder="0" applyAlignment="0" applyProtection="0"/>
    <xf numFmtId="21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6" fontId="31" fillId="0" borderId="0" applyFont="0" applyFill="0" applyBorder="0" applyAlignment="0" applyProtection="0"/>
    <xf numFmtId="216" fontId="31" fillId="0" borderId="0" applyFont="0" applyFill="0" applyBorder="0" applyAlignment="0" applyProtection="0"/>
    <xf numFmtId="231" fontId="85" fillId="0" borderId="46" applyFill="0" applyBorder="0" applyAlignment="0" applyProtection="0"/>
    <xf numFmtId="232" fontId="78" fillId="0" borderId="0" applyFont="0" applyFill="0" applyBorder="0" applyAlignment="0" applyProtection="0"/>
    <xf numFmtId="168" fontId="86" fillId="0" borderId="0"/>
    <xf numFmtId="0" fontId="87" fillId="0" borderId="0" applyNumberFormat="0" applyBorder="0" applyAlignment="0" applyProtection="0">
      <alignment horizontal="left"/>
    </xf>
    <xf numFmtId="0" fontId="7" fillId="0" borderId="0" applyNumberFormat="0" applyBorder="0" applyAlignment="0" applyProtection="0">
      <alignment horizontal="left"/>
    </xf>
    <xf numFmtId="0" fontId="88" fillId="0" borderId="0" applyNumberFormat="0" applyBorder="0" applyAlignment="0" applyProtection="0">
      <alignment horizontal="left"/>
    </xf>
    <xf numFmtId="0" fontId="4" fillId="0" borderId="0" applyNumberFormat="0" applyBorder="0" applyAlignment="0" applyProtection="0">
      <alignment horizontal="left"/>
    </xf>
    <xf numFmtId="0" fontId="89" fillId="0" borderId="0" applyNumberFormat="0" applyBorder="0" applyAlignment="0" applyProtection="0">
      <alignment horizontal="left"/>
    </xf>
    <xf numFmtId="0" fontId="65" fillId="62" borderId="0" applyNumberFormat="0" applyFont="0" applyBorder="0" applyProtection="0">
      <alignment horizontal="right"/>
    </xf>
    <xf numFmtId="0" fontId="90" fillId="7" borderId="28" applyNumberFormat="0" applyAlignment="0" applyProtection="0"/>
    <xf numFmtId="0" fontId="91" fillId="7" borderId="28" applyNumberFormat="0" applyAlignment="0" applyProtection="0"/>
    <xf numFmtId="0" fontId="92" fillId="42" borderId="38" applyNumberFormat="0" applyAlignment="0" applyProtection="0"/>
    <xf numFmtId="0" fontId="90" fillId="7" borderId="28" applyNumberFormat="0" applyAlignment="0" applyProtection="0"/>
    <xf numFmtId="0" fontId="90" fillId="7" borderId="28" applyNumberFormat="0" applyAlignment="0" applyProtection="0"/>
    <xf numFmtId="0" fontId="90" fillId="7" borderId="28" applyNumberFormat="0" applyAlignment="0" applyProtection="0"/>
    <xf numFmtId="0" fontId="90" fillId="7" borderId="28" applyNumberFormat="0" applyAlignment="0" applyProtection="0"/>
    <xf numFmtId="0" fontId="90" fillId="7" borderId="28" applyNumberFormat="0" applyAlignment="0" applyProtection="0"/>
    <xf numFmtId="0" fontId="90" fillId="7" borderId="28" applyNumberFormat="0" applyAlignment="0" applyProtection="0"/>
    <xf numFmtId="0" fontId="90" fillId="7" borderId="28" applyNumberFormat="0" applyAlignment="0" applyProtection="0"/>
    <xf numFmtId="0" fontId="93" fillId="63" borderId="41" applyNumberFormat="0" applyAlignment="0" applyProtection="0"/>
    <xf numFmtId="0" fontId="93" fillId="63" borderId="41" applyNumberFormat="0" applyAlignment="0" applyProtection="0"/>
    <xf numFmtId="0" fontId="94" fillId="0" borderId="33" applyNumberFormat="0" applyFill="0" applyAlignment="0" applyProtection="0"/>
    <xf numFmtId="0" fontId="95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3" fontId="98" fillId="0" borderId="0" applyFont="0" applyFill="0" applyBorder="0" applyAlignment="0" applyProtection="0"/>
    <xf numFmtId="233" fontId="98" fillId="0" borderId="0" applyFont="0" applyFill="0" applyBorder="0" applyAlignment="0" applyProtection="0"/>
    <xf numFmtId="234" fontId="98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4" fontId="98" fillId="0" borderId="0" applyFont="0" applyFill="0" applyBorder="0" applyAlignment="0" applyProtection="0"/>
    <xf numFmtId="236" fontId="33" fillId="0" borderId="0" applyFont="0" applyFill="0" applyBorder="0" applyAlignment="0" applyProtection="0"/>
    <xf numFmtId="237" fontId="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11" fontId="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Fill="0" applyBorder="0" applyAlignment="0" applyProtection="0"/>
    <xf numFmtId="0" fontId="102" fillId="0" borderId="0" applyProtection="0"/>
    <xf numFmtId="0" fontId="103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5">
      <alignment horizontal="center"/>
    </xf>
    <xf numFmtId="4" fontId="105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5">
      <alignment horizontal="center"/>
    </xf>
    <xf numFmtId="4" fontId="105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4" fillId="0" borderId="34"/>
    <xf numFmtId="0" fontId="55" fillId="58" borderId="35">
      <alignment horizontal="center"/>
    </xf>
    <xf numFmtId="4" fontId="56" fillId="59" borderId="36">
      <alignment horizontal="right" vertical="center"/>
    </xf>
    <xf numFmtId="0" fontId="55" fillId="58" borderId="36"/>
    <xf numFmtId="0" fontId="57" fillId="59" borderId="36">
      <alignment horizontal="left" vertical="center"/>
    </xf>
    <xf numFmtId="0" fontId="58" fillId="58" borderId="35">
      <alignment horizontal="center" vertical="center"/>
    </xf>
    <xf numFmtId="0" fontId="55" fillId="58" borderId="35">
      <alignment horizontal="center"/>
    </xf>
    <xf numFmtId="0" fontId="5" fillId="0" borderId="2"/>
    <xf numFmtId="0" fontId="106" fillId="66" borderId="3" applyBorder="0" applyAlignment="0">
      <alignment horizontal="left"/>
    </xf>
    <xf numFmtId="3" fontId="81" fillId="0" borderId="0"/>
    <xf numFmtId="0" fontId="4" fillId="0" borderId="0" applyFont="0" applyFill="0" applyBorder="0" applyProtection="0">
      <alignment horizontal="center"/>
    </xf>
    <xf numFmtId="0" fontId="4" fillId="0" borderId="7" applyFont="0" applyFill="0" applyBorder="0" applyProtection="0">
      <alignment horizontal="right"/>
    </xf>
    <xf numFmtId="0" fontId="37" fillId="4" borderId="0" applyNumberFormat="0" applyBorder="0" applyAlignment="0" applyProtection="0"/>
    <xf numFmtId="0" fontId="107" fillId="39" borderId="0" applyNumberFormat="0" applyBorder="0" applyAlignment="0" applyProtection="0"/>
    <xf numFmtId="0" fontId="28" fillId="3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8" fillId="4" borderId="0" applyNumberFormat="0" applyBorder="0" applyAlignment="0" applyProtection="0"/>
    <xf numFmtId="0" fontId="109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10" fillId="0" borderId="0">
      <alignment vertical="top"/>
    </xf>
    <xf numFmtId="238" fontId="111" fillId="0" borderId="0"/>
    <xf numFmtId="0" fontId="112" fillId="0" borderId="42" applyNumberFormat="0" applyFill="0" applyAlignment="0" applyProtection="0"/>
    <xf numFmtId="0" fontId="112" fillId="0" borderId="42" applyNumberFormat="0" applyFill="0" applyAlignment="0" applyProtection="0"/>
    <xf numFmtId="0" fontId="113" fillId="0" borderId="0" applyNumberFormat="0" applyFont="0" applyFill="0" applyAlignment="0" applyProtection="0"/>
    <xf numFmtId="0" fontId="114" fillId="0" borderId="42" applyNumberFormat="0" applyFill="0" applyAlignment="0" applyProtection="0"/>
    <xf numFmtId="0" fontId="115" fillId="0" borderId="43" applyNumberFormat="0" applyFill="0" applyAlignment="0" applyProtection="0"/>
    <xf numFmtId="0" fontId="115" fillId="0" borderId="43" applyNumberFormat="0" applyFill="0" applyAlignment="0" applyProtection="0"/>
    <xf numFmtId="0" fontId="116" fillId="0" borderId="0" applyNumberFormat="0" applyFont="0" applyFill="0" applyAlignment="0" applyProtection="0"/>
    <xf numFmtId="0" fontId="117" fillId="0" borderId="43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" fontId="120" fillId="0" borderId="0" applyNumberFormat="0" applyFill="0" applyBorder="0" applyAlignment="0">
      <alignment horizontal="right"/>
    </xf>
    <xf numFmtId="0" fontId="121" fillId="0" borderId="40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239" fontId="81" fillId="0" borderId="0" applyFont="0" applyFill="0" applyBorder="0" applyAlignment="0" applyProtection="0"/>
    <xf numFmtId="0" fontId="92" fillId="42" borderId="38" applyNumberFormat="0" applyAlignment="0" applyProtection="0"/>
    <xf numFmtId="0" fontId="92" fillId="42" borderId="38" applyNumberFormat="0" applyAlignment="0" applyProtection="0"/>
    <xf numFmtId="0" fontId="92" fillId="42" borderId="38" applyNumberFormat="0" applyAlignment="0" applyProtection="0"/>
    <xf numFmtId="0" fontId="125" fillId="0" borderId="0"/>
    <xf numFmtId="0" fontId="126" fillId="45" borderId="34" applyNumberFormat="0" applyFont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7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7" borderId="0" applyNumberFormat="0" applyBorder="0" applyAlignment="0" applyProtection="0"/>
    <xf numFmtId="0" fontId="127" fillId="39" borderId="0" applyNumberFormat="0" applyBorder="0" applyAlignment="0" applyProtection="0"/>
    <xf numFmtId="0" fontId="128" fillId="43" borderId="47" applyNumberFormat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0" fontId="33" fillId="0" borderId="0" applyFont="0" applyFill="0" applyBorder="0" applyAlignment="0" applyProtection="0"/>
    <xf numFmtId="16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3" fillId="63" borderId="41" applyNumberFormat="0" applyAlignment="0" applyProtection="0"/>
    <xf numFmtId="0" fontId="93" fillId="63" borderId="41" applyNumberFormat="0" applyAlignment="0" applyProtection="0"/>
    <xf numFmtId="0" fontId="113" fillId="0" borderId="0" applyNumberFormat="0" applyFont="0" applyFill="0" applyAlignment="0" applyProtection="0"/>
    <xf numFmtId="0" fontId="116" fillId="0" borderId="0" applyNumberFormat="0" applyFont="0" applyFill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79" fillId="0" borderId="0"/>
    <xf numFmtId="0" fontId="79" fillId="0" borderId="0"/>
    <xf numFmtId="0" fontId="79" fillId="0" borderId="0"/>
    <xf numFmtId="0" fontId="4" fillId="0" borderId="0">
      <alignment horizontal="centerContinuous" vertical="top" wrapText="1"/>
    </xf>
    <xf numFmtId="0" fontId="134" fillId="0" borderId="3" applyBorder="0" applyAlignment="0">
      <alignment horizontal="left"/>
    </xf>
    <xf numFmtId="0" fontId="13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70" fillId="0" borderId="40" applyNumberFormat="0" applyFill="0" applyAlignment="0" applyProtection="0"/>
    <xf numFmtId="0" fontId="70" fillId="0" borderId="40" applyNumberFormat="0" applyFill="0" applyAlignment="0" applyProtection="0"/>
    <xf numFmtId="0" fontId="137" fillId="0" borderId="40" applyNumberFormat="0" applyFill="0" applyAlignment="0" applyProtection="0"/>
    <xf numFmtId="0" fontId="138" fillId="0" borderId="0" applyNumberFormat="0" applyFill="0" applyBorder="0" applyAlignment="0" applyProtection="0"/>
    <xf numFmtId="240" fontId="4" fillId="0" borderId="0" applyBorder="0" applyAlignment="0"/>
    <xf numFmtId="15" fontId="79" fillId="0" borderId="0"/>
    <xf numFmtId="241" fontId="79" fillId="0" borderId="0"/>
    <xf numFmtId="39" fontId="79" fillId="0" borderId="0"/>
    <xf numFmtId="242" fontId="79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78" fillId="0" borderId="0" applyFont="0" applyFill="0" applyBorder="0" applyAlignment="0" applyProtection="0"/>
    <xf numFmtId="215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43" fontId="4" fillId="0" borderId="0" applyFont="0" applyFill="0" applyBorder="0" applyAlignment="0" applyProtection="0"/>
    <xf numFmtId="216" fontId="78" fillId="0" borderId="0" applyFont="0" applyFill="0" applyBorder="0" applyAlignment="0" applyProtection="0"/>
    <xf numFmtId="243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244" fontId="81" fillId="0" borderId="0"/>
    <xf numFmtId="192" fontId="42" fillId="0" borderId="0"/>
    <xf numFmtId="245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0" fontId="4" fillId="0" borderId="0"/>
    <xf numFmtId="0" fontId="75" fillId="0" borderId="42" applyNumberFormat="0" applyFill="0" applyAlignment="0" applyProtection="0"/>
    <xf numFmtId="0" fontId="76" fillId="0" borderId="43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9" fillId="6" borderId="0" applyNumberFormat="0" applyBorder="0" applyAlignment="0" applyProtection="0"/>
    <xf numFmtId="0" fontId="140" fillId="6" borderId="0" applyNumberFormat="0" applyBorder="0" applyAlignment="0" applyProtection="0"/>
    <xf numFmtId="0" fontId="141" fillId="49" borderId="0" applyNumberFormat="0" applyBorder="0" applyAlignment="0" applyProtection="0"/>
    <xf numFmtId="0" fontId="139" fillId="6" borderId="0" applyNumberFormat="0" applyBorder="0" applyAlignment="0" applyProtection="0"/>
    <xf numFmtId="0" fontId="139" fillId="6" borderId="0" applyNumberFormat="0" applyBorder="0" applyAlignment="0" applyProtection="0"/>
    <xf numFmtId="0" fontId="139" fillId="6" borderId="0" applyNumberFormat="0" applyBorder="0" applyAlignment="0" applyProtection="0"/>
    <xf numFmtId="0" fontId="139" fillId="6" borderId="0" applyNumberFormat="0" applyBorder="0" applyAlignment="0" applyProtection="0"/>
    <xf numFmtId="0" fontId="139" fillId="6" borderId="0" applyNumberFormat="0" applyBorder="0" applyAlignment="0" applyProtection="0"/>
    <xf numFmtId="0" fontId="139" fillId="6" borderId="0" applyNumberFormat="0" applyBorder="0" applyAlignment="0" applyProtection="0"/>
    <xf numFmtId="0" fontId="139" fillId="6" borderId="0" applyNumberFormat="0" applyBorder="0" applyAlignment="0" applyProtection="0"/>
    <xf numFmtId="0" fontId="141" fillId="49" borderId="0" applyNumberFormat="0" applyBorder="0" applyAlignment="0" applyProtection="0"/>
    <xf numFmtId="0" fontId="142" fillId="49" borderId="0" applyNumberFormat="0" applyBorder="0" applyAlignment="0" applyProtection="0"/>
    <xf numFmtId="168" fontId="143" fillId="0" borderId="0"/>
    <xf numFmtId="0" fontId="98" fillId="0" borderId="0"/>
    <xf numFmtId="249" fontId="14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4" fillId="0" borderId="0"/>
    <xf numFmtId="0" fontId="78" fillId="0" borderId="0"/>
    <xf numFmtId="0" fontId="31" fillId="0" borderId="0"/>
    <xf numFmtId="0" fontId="78" fillId="0" borderId="0"/>
    <xf numFmtId="0" fontId="4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" fillId="0" borderId="0"/>
    <xf numFmtId="0" fontId="4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78" fillId="0" borderId="0"/>
    <xf numFmtId="0" fontId="78" fillId="0" borderId="0"/>
    <xf numFmtId="0" fontId="4" fillId="0" borderId="0"/>
    <xf numFmtId="0" fontId="4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8" fillId="0" borderId="0"/>
    <xf numFmtId="0" fontId="4" fillId="0" borderId="0"/>
    <xf numFmtId="0" fontId="78" fillId="0" borderId="0"/>
    <xf numFmtId="0" fontId="4" fillId="0" borderId="0"/>
    <xf numFmtId="0" fontId="78" fillId="0" borderId="0"/>
    <xf numFmtId="0" fontId="47" fillId="0" borderId="0"/>
    <xf numFmtId="0" fontId="4" fillId="0" borderId="0"/>
    <xf numFmtId="0" fontId="31" fillId="0" borderId="0"/>
    <xf numFmtId="0" fontId="47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4" fillId="0" borderId="0"/>
    <xf numFmtId="0" fontId="126" fillId="0" borderId="0"/>
    <xf numFmtId="0" fontId="126" fillId="0" borderId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" fillId="45" borderId="34" applyNumberFormat="0" applyFont="0" applyAlignment="0" applyProtection="0"/>
    <xf numFmtId="0" fontId="43" fillId="45" borderId="34" applyNumberFormat="0" applyFont="0" applyAlignment="0" applyProtection="0"/>
    <xf numFmtId="0" fontId="47" fillId="10" borderId="32" applyNumberFormat="0" applyFont="0" applyAlignment="0" applyProtection="0"/>
    <xf numFmtId="0" fontId="48" fillId="10" borderId="32" applyNumberFormat="0" applyFont="0" applyAlignment="0" applyProtection="0"/>
    <xf numFmtId="0" fontId="44" fillId="10" borderId="32" applyNumberFormat="0" applyFont="0" applyAlignment="0" applyProtection="0"/>
    <xf numFmtId="0" fontId="44" fillId="10" borderId="32" applyNumberFormat="0" applyFont="0" applyAlignment="0" applyProtection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0" fontId="47" fillId="10" borderId="32" applyNumberFormat="0" applyFont="0" applyAlignment="0" applyProtection="0"/>
    <xf numFmtId="0" fontId="47" fillId="10" borderId="32" applyNumberFormat="0" applyFont="0" applyAlignment="0" applyProtection="0"/>
    <xf numFmtId="0" fontId="47" fillId="10" borderId="32" applyNumberFormat="0" applyFont="0" applyAlignment="0" applyProtection="0"/>
    <xf numFmtId="0" fontId="47" fillId="10" borderId="32" applyNumberFormat="0" applyFont="0" applyAlignment="0" applyProtection="0"/>
    <xf numFmtId="0" fontId="47" fillId="10" borderId="32" applyNumberFormat="0" applyFont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2" fontId="4" fillId="0" borderId="0" applyFont="0" applyFill="0" applyAlignment="0" applyProtection="0"/>
    <xf numFmtId="253" fontId="143" fillId="0" borderId="0" applyFill="0" applyBorder="0" applyProtection="0">
      <alignment horizontal="right"/>
    </xf>
    <xf numFmtId="0" fontId="4" fillId="0" borderId="0" applyFont="0" applyFill="0" applyBorder="0" applyProtection="0">
      <alignment horizontal="center"/>
    </xf>
    <xf numFmtId="0" fontId="65" fillId="0" borderId="0" applyNumberFormat="0" applyFont="0" applyBorder="0" applyProtection="0"/>
    <xf numFmtId="49" fontId="42" fillId="0" borderId="0"/>
    <xf numFmtId="0" fontId="69" fillId="0" borderId="39" applyNumberFormat="0" applyFill="0" applyAlignment="0" applyProtection="0"/>
    <xf numFmtId="0" fontId="146" fillId="43" borderId="47" applyNumberFormat="0" applyAlignment="0" applyProtection="0"/>
    <xf numFmtId="0" fontId="146" fillId="43" borderId="47" applyNumberFormat="0" applyAlignment="0" applyProtection="0"/>
    <xf numFmtId="0" fontId="146" fillId="43" borderId="47" applyNumberFormat="0" applyAlignment="0" applyProtection="0"/>
    <xf numFmtId="0" fontId="146" fillId="43" borderId="47" applyNumberFormat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79" fillId="0" borderId="0"/>
    <xf numFmtId="10" fontId="79" fillId="0" borderId="0"/>
    <xf numFmtId="255" fontId="79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4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6" fillId="45" borderId="34" applyNumberFormat="0" applyFont="0" applyAlignment="0" applyProtection="0"/>
    <xf numFmtId="0" fontId="121" fillId="0" borderId="40" applyNumberFormat="0" applyFill="0" applyAlignment="0" applyProtection="0"/>
    <xf numFmtId="0" fontId="121" fillId="0" borderId="40" applyNumberFormat="0" applyFill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56" fontId="83" fillId="0" borderId="0" applyFont="0" applyFill="0" applyBorder="0"/>
    <xf numFmtId="171" fontId="148" fillId="0" borderId="0" applyFill="0" applyProtection="0"/>
    <xf numFmtId="212" fontId="148" fillId="0" borderId="0"/>
    <xf numFmtId="257" fontId="148" fillId="0" borderId="0" applyFill="0" applyBorder="0" applyProtection="0"/>
    <xf numFmtId="0" fontId="149" fillId="0" borderId="0">
      <alignment vertical="top"/>
    </xf>
    <xf numFmtId="0" fontId="16" fillId="0" borderId="0"/>
    <xf numFmtId="0" fontId="73" fillId="38" borderId="0" applyNumberFormat="0" applyBorder="0" applyAlignment="0" applyProtection="0"/>
    <xf numFmtId="4" fontId="150" fillId="67" borderId="48" applyNumberFormat="0" applyProtection="0">
      <alignment vertical="center"/>
    </xf>
    <xf numFmtId="4" fontId="150" fillId="67" borderId="48" applyNumberFormat="0" applyProtection="0">
      <alignment vertical="center"/>
    </xf>
    <xf numFmtId="4" fontId="151" fillId="67" borderId="48" applyNumberFormat="0" applyProtection="0">
      <alignment vertical="center"/>
    </xf>
    <xf numFmtId="4" fontId="151" fillId="67" borderId="48" applyNumberFormat="0" applyProtection="0">
      <alignment vertical="center"/>
    </xf>
    <xf numFmtId="4" fontId="152" fillId="67" borderId="48" applyNumberFormat="0" applyProtection="0">
      <alignment horizontal="left" vertical="center" indent="1"/>
    </xf>
    <xf numFmtId="4" fontId="152" fillId="67" borderId="48" applyNumberFormat="0" applyProtection="0">
      <alignment horizontal="left" vertical="center" indent="1"/>
    </xf>
    <xf numFmtId="0" fontId="153" fillId="67" borderId="48" applyNumberFormat="0" applyProtection="0">
      <alignment horizontal="left" vertical="top" indent="1"/>
    </xf>
    <xf numFmtId="4" fontId="152" fillId="58" borderId="0" applyNumberFormat="0" applyProtection="0">
      <alignment horizontal="left" vertical="center" indent="1"/>
    </xf>
    <xf numFmtId="4" fontId="152" fillId="58" borderId="0" applyNumberFormat="0" applyProtection="0">
      <alignment horizontal="left" vertical="center" indent="1"/>
    </xf>
    <xf numFmtId="4" fontId="152" fillId="68" borderId="48" applyNumberFormat="0" applyProtection="0">
      <alignment horizontal="right" vertical="center"/>
    </xf>
    <xf numFmtId="4" fontId="152" fillId="68" borderId="48" applyNumberFormat="0" applyProtection="0">
      <alignment horizontal="right" vertical="center"/>
    </xf>
    <xf numFmtId="4" fontId="152" fillId="69" borderId="48" applyNumberFormat="0" applyProtection="0">
      <alignment horizontal="right" vertical="center"/>
    </xf>
    <xf numFmtId="4" fontId="152" fillId="69" borderId="48" applyNumberFormat="0" applyProtection="0">
      <alignment horizontal="right" vertical="center"/>
    </xf>
    <xf numFmtId="4" fontId="152" fillId="70" borderId="48" applyNumberFormat="0" applyProtection="0">
      <alignment horizontal="right" vertical="center"/>
    </xf>
    <xf numFmtId="4" fontId="152" fillId="70" borderId="48" applyNumberFormat="0" applyProtection="0">
      <alignment horizontal="right" vertical="center"/>
    </xf>
    <xf numFmtId="4" fontId="152" fillId="71" borderId="48" applyNumberFormat="0" applyProtection="0">
      <alignment horizontal="right" vertical="center"/>
    </xf>
    <xf numFmtId="4" fontId="152" fillId="71" borderId="48" applyNumberFormat="0" applyProtection="0">
      <alignment horizontal="right" vertical="center"/>
    </xf>
    <xf numFmtId="4" fontId="152" fillId="72" borderId="48" applyNumberFormat="0" applyProtection="0">
      <alignment horizontal="right" vertical="center"/>
    </xf>
    <xf numFmtId="4" fontId="152" fillId="72" borderId="48" applyNumberFormat="0" applyProtection="0">
      <alignment horizontal="right" vertical="center"/>
    </xf>
    <xf numFmtId="4" fontId="152" fillId="73" borderId="48" applyNumberFormat="0" applyProtection="0">
      <alignment horizontal="right" vertical="center"/>
    </xf>
    <xf numFmtId="4" fontId="152" fillId="73" borderId="48" applyNumberFormat="0" applyProtection="0">
      <alignment horizontal="right" vertical="center"/>
    </xf>
    <xf numFmtId="4" fontId="152" fillId="74" borderId="48" applyNumberFormat="0" applyProtection="0">
      <alignment horizontal="right" vertical="center"/>
    </xf>
    <xf numFmtId="4" fontId="152" fillId="74" borderId="48" applyNumberFormat="0" applyProtection="0">
      <alignment horizontal="right" vertical="center"/>
    </xf>
    <xf numFmtId="4" fontId="152" fillId="75" borderId="48" applyNumberFormat="0" applyProtection="0">
      <alignment horizontal="right" vertical="center"/>
    </xf>
    <xf numFmtId="4" fontId="152" fillId="75" borderId="48" applyNumberFormat="0" applyProtection="0">
      <alignment horizontal="right" vertical="center"/>
    </xf>
    <xf numFmtId="4" fontId="152" fillId="76" borderId="48" applyNumberFormat="0" applyProtection="0">
      <alignment horizontal="right" vertical="center"/>
    </xf>
    <xf numFmtId="4" fontId="152" fillId="76" borderId="48" applyNumberFormat="0" applyProtection="0">
      <alignment horizontal="right" vertical="center"/>
    </xf>
    <xf numFmtId="4" fontId="150" fillId="77" borderId="49" applyNumberFormat="0" applyProtection="0">
      <alignment horizontal="left" vertical="center" indent="1"/>
    </xf>
    <xf numFmtId="4" fontId="150" fillId="77" borderId="49" applyNumberFormat="0" applyProtection="0">
      <alignment horizontal="left" vertical="center" indent="1"/>
    </xf>
    <xf numFmtId="4" fontId="150" fillId="64" borderId="0" applyNumberFormat="0" applyProtection="0">
      <alignment horizontal="left" vertical="center" indent="1"/>
    </xf>
    <xf numFmtId="4" fontId="150" fillId="64" borderId="0" applyNumberFormat="0" applyProtection="0">
      <alignment horizontal="left" vertical="center" indent="1"/>
    </xf>
    <xf numFmtId="4" fontId="150" fillId="58" borderId="0" applyNumberFormat="0" applyProtection="0">
      <alignment horizontal="left" vertical="center" indent="1"/>
    </xf>
    <xf numFmtId="4" fontId="150" fillId="58" borderId="0" applyNumberFormat="0" applyProtection="0">
      <alignment horizontal="left" vertical="center" indent="1"/>
    </xf>
    <xf numFmtId="4" fontId="152" fillId="64" borderId="48" applyNumberFormat="0" applyProtection="0">
      <alignment horizontal="right" vertical="center"/>
    </xf>
    <xf numFmtId="4" fontId="152" fillId="64" borderId="48" applyNumberFormat="0" applyProtection="0">
      <alignment horizontal="right" vertical="center"/>
    </xf>
    <xf numFmtId="4" fontId="65" fillId="64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0" fontId="4" fillId="58" borderId="48" applyNumberFormat="0" applyProtection="0">
      <alignment horizontal="left" vertical="center" indent="1"/>
    </xf>
    <xf numFmtId="0" fontId="4" fillId="58" borderId="48" applyNumberFormat="0" applyProtection="0">
      <alignment horizontal="left" vertical="top" indent="1"/>
    </xf>
    <xf numFmtId="0" fontId="4" fillId="78" borderId="48" applyNumberFormat="0" applyProtection="0">
      <alignment horizontal="left" vertical="center" indent="1"/>
    </xf>
    <xf numFmtId="0" fontId="4" fillId="78" borderId="48" applyNumberFormat="0" applyProtection="0">
      <alignment horizontal="left" vertical="top" indent="1"/>
    </xf>
    <xf numFmtId="0" fontId="4" fillId="64" borderId="48" applyNumberFormat="0" applyProtection="0">
      <alignment horizontal="left" vertical="center" indent="1"/>
    </xf>
    <xf numFmtId="0" fontId="4" fillId="64" borderId="48" applyNumberFormat="0" applyProtection="0">
      <alignment horizontal="left" vertical="top" indent="1"/>
    </xf>
    <xf numFmtId="0" fontId="4" fillId="79" borderId="48" applyNumberFormat="0" applyProtection="0">
      <alignment horizontal="left" vertical="center" indent="1"/>
    </xf>
    <xf numFmtId="0" fontId="4" fillId="79" borderId="48" applyNumberFormat="0" applyProtection="0">
      <alignment horizontal="left" vertical="top" indent="1"/>
    </xf>
    <xf numFmtId="4" fontId="152" fillId="79" borderId="48" applyNumberFormat="0" applyProtection="0">
      <alignment vertical="center"/>
    </xf>
    <xf numFmtId="4" fontId="152" fillId="79" borderId="48" applyNumberFormat="0" applyProtection="0">
      <alignment vertical="center"/>
    </xf>
    <xf numFmtId="4" fontId="154" fillId="79" borderId="48" applyNumberFormat="0" applyProtection="0">
      <alignment vertical="center"/>
    </xf>
    <xf numFmtId="4" fontId="154" fillId="79" borderId="48" applyNumberFormat="0" applyProtection="0">
      <alignment vertical="center"/>
    </xf>
    <xf numFmtId="4" fontId="150" fillId="64" borderId="50" applyNumberFormat="0" applyProtection="0">
      <alignment horizontal="left" vertical="center" indent="1"/>
    </xf>
    <xf numFmtId="4" fontId="150" fillId="64" borderId="50" applyNumberFormat="0" applyProtection="0">
      <alignment horizontal="left" vertical="center" indent="1"/>
    </xf>
    <xf numFmtId="0" fontId="65" fillId="80" borderId="48" applyNumberFormat="0" applyProtection="0">
      <alignment horizontal="left" vertical="top" indent="1"/>
    </xf>
    <xf numFmtId="4" fontId="152" fillId="79" borderId="48" applyNumberFormat="0" applyProtection="0">
      <alignment horizontal="right" vertical="center"/>
    </xf>
    <xf numFmtId="4" fontId="152" fillId="79" borderId="48" applyNumberFormat="0" applyProtection="0">
      <alignment horizontal="right" vertical="center"/>
    </xf>
    <xf numFmtId="4" fontId="154" fillId="79" borderId="48" applyNumberFormat="0" applyProtection="0">
      <alignment horizontal="right" vertical="center"/>
    </xf>
    <xf numFmtId="4" fontId="154" fillId="79" borderId="48" applyNumberFormat="0" applyProtection="0">
      <alignment horizontal="right" vertical="center"/>
    </xf>
    <xf numFmtId="4" fontId="150" fillId="64" borderId="48" applyNumberFormat="0" applyProtection="0">
      <alignment horizontal="left" vertical="center" indent="1"/>
    </xf>
    <xf numFmtId="4" fontId="150" fillId="64" borderId="48" applyNumberFormat="0" applyProtection="0">
      <alignment horizontal="left" vertical="center" indent="1"/>
    </xf>
    <xf numFmtId="0" fontId="65" fillId="78" borderId="48" applyNumberFormat="0" applyProtection="0">
      <alignment horizontal="left" vertical="top" indent="1"/>
    </xf>
    <xf numFmtId="4" fontId="155" fillId="78" borderId="50" applyNumberFormat="0" applyProtection="0">
      <alignment horizontal="left" vertical="center" indent="1"/>
    </xf>
    <xf numFmtId="4" fontId="155" fillId="78" borderId="50" applyNumberFormat="0" applyProtection="0">
      <alignment horizontal="left" vertical="center" indent="1"/>
    </xf>
    <xf numFmtId="4" fontId="156" fillId="79" borderId="48" applyNumberFormat="0" applyProtection="0">
      <alignment horizontal="right" vertical="center"/>
    </xf>
    <xf numFmtId="4" fontId="156" fillId="79" borderId="48" applyNumberFormat="0" applyProtection="0">
      <alignment horizontal="right" vertical="center"/>
    </xf>
    <xf numFmtId="0" fontId="157" fillId="5" borderId="0" applyNumberFormat="0" applyBorder="0" applyAlignment="0" applyProtection="0"/>
    <xf numFmtId="0" fontId="158" fillId="5" borderId="0" applyNumberFormat="0" applyBorder="0" applyAlignment="0" applyProtection="0"/>
    <xf numFmtId="0" fontId="159" fillId="5" borderId="0" applyNumberFormat="0" applyBorder="0" applyAlignment="0" applyProtection="0"/>
    <xf numFmtId="0" fontId="157" fillId="5" borderId="0" applyNumberFormat="0" applyBorder="0" applyAlignment="0" applyProtection="0"/>
    <xf numFmtId="0" fontId="157" fillId="5" borderId="0" applyNumberFormat="0" applyBorder="0" applyAlignment="0" applyProtection="0"/>
    <xf numFmtId="0" fontId="157" fillId="5" borderId="0" applyNumberFormat="0" applyBorder="0" applyAlignment="0" applyProtection="0"/>
    <xf numFmtId="0" fontId="157" fillId="5" borderId="0" applyNumberFormat="0" applyBorder="0" applyAlignment="0" applyProtection="0"/>
    <xf numFmtId="0" fontId="157" fillId="5" borderId="0" applyNumberFormat="0" applyBorder="0" applyAlignment="0" applyProtection="0"/>
    <xf numFmtId="0" fontId="157" fillId="5" borderId="0" applyNumberFormat="0" applyBorder="0" applyAlignment="0" applyProtection="0"/>
    <xf numFmtId="0" fontId="157" fillId="5" borderId="0" applyNumberFormat="0" applyBorder="0" applyAlignment="0" applyProtection="0"/>
    <xf numFmtId="258" fontId="160" fillId="75" borderId="51"/>
    <xf numFmtId="49" fontId="161" fillId="75" borderId="0"/>
    <xf numFmtId="49" fontId="162" fillId="74" borderId="52">
      <alignment horizontal="center" wrapText="1"/>
    </xf>
    <xf numFmtId="49" fontId="162" fillId="74" borderId="52">
      <alignment wrapText="1"/>
    </xf>
    <xf numFmtId="0" fontId="160" fillId="59" borderId="53">
      <protection locked="0"/>
    </xf>
    <xf numFmtId="0" fontId="160" fillId="59" borderId="53">
      <protection locked="0"/>
    </xf>
    <xf numFmtId="0" fontId="163" fillId="59" borderId="0"/>
    <xf numFmtId="0" fontId="162" fillId="67" borderId="52"/>
    <xf numFmtId="0" fontId="162" fillId="67" borderId="52"/>
    <xf numFmtId="0" fontId="162" fillId="73" borderId="52">
      <alignment vertical="center" wrapText="1"/>
    </xf>
    <xf numFmtId="0" fontId="142" fillId="49" borderId="0" applyNumberFormat="0" applyBorder="0" applyAlignment="0" applyProtection="0"/>
    <xf numFmtId="0" fontId="164" fillId="0" borderId="0"/>
    <xf numFmtId="0" fontId="127" fillId="39" borderId="0" applyNumberFormat="0" applyBorder="0" applyAlignment="0" applyProtection="0"/>
    <xf numFmtId="0" fontId="127" fillId="39" borderId="0" applyNumberFormat="0" applyBorder="0" applyAlignment="0" applyProtection="0"/>
    <xf numFmtId="0" fontId="83" fillId="65" borderId="45"/>
    <xf numFmtId="0" fontId="84" fillId="1" borderId="45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4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1" fillId="0" borderId="0"/>
    <xf numFmtId="0" fontId="3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165" fillId="0" borderId="0"/>
    <xf numFmtId="0" fontId="165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Protection="0"/>
    <xf numFmtId="0" fontId="33" fillId="0" borderId="0"/>
    <xf numFmtId="0" fontId="82" fillId="0" borderId="0"/>
    <xf numFmtId="0" fontId="4" fillId="0" borderId="0"/>
    <xf numFmtId="0" fontId="31" fillId="0" borderId="0"/>
    <xf numFmtId="0" fontId="129" fillId="0" borderId="0"/>
    <xf numFmtId="0" fontId="3" fillId="0" borderId="0"/>
    <xf numFmtId="0" fontId="3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/>
    <xf numFmtId="0" fontId="165" fillId="0" borderId="0"/>
    <xf numFmtId="0" fontId="4" fillId="0" borderId="0"/>
    <xf numFmtId="0" fontId="4" fillId="0" borderId="0"/>
    <xf numFmtId="0" fontId="31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166" fillId="0" borderId="0"/>
    <xf numFmtId="0" fontId="3" fillId="0" borderId="0"/>
    <xf numFmtId="0" fontId="3" fillId="0" borderId="0"/>
    <xf numFmtId="0" fontId="9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7" fillId="0" borderId="0"/>
    <xf numFmtId="0" fontId="4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59" fontId="167" fillId="0" borderId="0">
      <alignment vertical="top"/>
    </xf>
    <xf numFmtId="0" fontId="168" fillId="0" borderId="0">
      <alignment vertical="top"/>
    </xf>
    <xf numFmtId="0" fontId="168" fillId="0" borderId="0">
      <alignment vertical="center"/>
    </xf>
    <xf numFmtId="0" fontId="83" fillId="0" borderId="0" applyFill="0" applyBorder="0" applyAlignment="0" applyProtection="0"/>
    <xf numFmtId="260" fontId="167" fillId="0" borderId="0">
      <alignment vertical="top"/>
    </xf>
    <xf numFmtId="261" fontId="167" fillId="0" borderId="0">
      <alignment vertical="top"/>
    </xf>
    <xf numFmtId="0" fontId="65" fillId="0" borderId="0">
      <alignment vertical="top"/>
    </xf>
    <xf numFmtId="0" fontId="169" fillId="0" borderId="0">
      <alignment horizontal="right"/>
    </xf>
    <xf numFmtId="0" fontId="48" fillId="0" borderId="0"/>
    <xf numFmtId="0" fontId="32" fillId="0" borderId="0"/>
    <xf numFmtId="240" fontId="170" fillId="4" borderId="54" applyBorder="0">
      <alignment horizontal="center" vertical="center" wrapText="1"/>
    </xf>
    <xf numFmtId="2" fontId="4" fillId="0" borderId="0" applyFill="0" applyBorder="0" applyProtection="0">
      <alignment horizontal="right"/>
    </xf>
    <xf numFmtId="2" fontId="171" fillId="81" borderId="55" applyProtection="0">
      <alignment horizontal="right"/>
    </xf>
    <xf numFmtId="2" fontId="172" fillId="82" borderId="55" applyProtection="0">
      <alignment horizontal="right"/>
    </xf>
    <xf numFmtId="14" fontId="173" fillId="83" borderId="55" applyProtection="0">
      <alignment horizontal="right"/>
    </xf>
    <xf numFmtId="14" fontId="173" fillId="83" borderId="55" applyProtection="0">
      <alignment horizontal="left"/>
    </xf>
    <xf numFmtId="0" fontId="174" fillId="84" borderId="55" applyNumberFormat="0" applyProtection="0">
      <alignment horizontal="left"/>
    </xf>
    <xf numFmtId="0" fontId="175" fillId="0" borderId="3" applyBorder="0" applyAlignment="0">
      <alignment horizontal="left"/>
    </xf>
    <xf numFmtId="247" fontId="4" fillId="0" borderId="56" applyFont="0" applyFill="0" applyAlignment="0" applyProtection="0"/>
    <xf numFmtId="3" fontId="176" fillId="65" borderId="45" applyProtection="0"/>
    <xf numFmtId="0" fontId="177" fillId="43" borderId="38" applyNumberFormat="0" applyAlignment="0" applyProtection="0"/>
    <xf numFmtId="14" fontId="178" fillId="1" borderId="1" applyBorder="0">
      <alignment horizontal="center"/>
    </xf>
    <xf numFmtId="168" fontId="7" fillId="0" borderId="0" applyFont="0">
      <alignment horizontal="center"/>
    </xf>
    <xf numFmtId="0" fontId="4" fillId="0" borderId="0"/>
    <xf numFmtId="0" fontId="4" fillId="0" borderId="0"/>
    <xf numFmtId="0" fontId="4" fillId="0" borderId="0"/>
    <xf numFmtId="0" fontId="17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3" fillId="0" borderId="57" applyBorder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12" fillId="0" borderId="42" applyNumberFormat="0" applyFill="0" applyAlignment="0" applyProtection="0"/>
    <xf numFmtId="0" fontId="115" fillId="0" borderId="43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118" fillId="0" borderId="0" applyNumberFormat="0" applyFill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7" fillId="0" borderId="2">
      <alignment horizontal="left"/>
    </xf>
    <xf numFmtId="0" fontId="4" fillId="0" borderId="58" applyNumberFormat="0" applyFont="0" applyBorder="0" applyAlignment="0" applyProtection="0"/>
    <xf numFmtId="0" fontId="4" fillId="0" borderId="58" applyNumberFormat="0" applyFont="0" applyBorder="0" applyAlignment="0" applyProtection="0"/>
    <xf numFmtId="0" fontId="181" fillId="0" borderId="39" applyNumberFormat="0" applyFill="0" applyAlignment="0" applyProtection="0"/>
    <xf numFmtId="0" fontId="181" fillId="0" borderId="39" applyNumberFormat="0" applyFill="0" applyAlignment="0" applyProtection="0"/>
    <xf numFmtId="0" fontId="181" fillId="0" borderId="39" applyNumberFormat="0" applyFill="0" applyAlignment="0" applyProtection="0"/>
    <xf numFmtId="0" fontId="4" fillId="0" borderId="58" applyNumberFormat="0" applyFont="0" applyBorder="0" applyAlignment="0" applyProtection="0"/>
    <xf numFmtId="0" fontId="4" fillId="0" borderId="58" applyNumberFormat="0" applyFont="0" applyBorder="0" applyAlignment="0" applyProtection="0"/>
    <xf numFmtId="0" fontId="4" fillId="0" borderId="58" applyNumberFormat="0" applyFont="0" applyBorder="0" applyAlignment="0" applyProtection="0"/>
    <xf numFmtId="0" fontId="181" fillId="0" borderId="39" applyNumberFormat="0" applyFill="0" applyAlignment="0" applyProtection="0"/>
    <xf numFmtId="247" fontId="4" fillId="0" borderId="59" applyFont="0" applyFill="0" applyAlignment="0" applyProtection="0"/>
    <xf numFmtId="0" fontId="181" fillId="0" borderId="39" applyNumberFormat="0" applyFill="0" applyAlignment="0" applyProtection="0"/>
    <xf numFmtId="262" fontId="81" fillId="0" borderId="0"/>
    <xf numFmtId="0" fontId="182" fillId="0" borderId="25" applyNumberFormat="0" applyFill="0" applyAlignment="0" applyProtection="0"/>
    <xf numFmtId="0" fontId="183" fillId="0" borderId="25" applyNumberFormat="0" applyFill="0" applyAlignment="0" applyProtection="0"/>
    <xf numFmtId="0" fontId="182" fillId="0" borderId="25" applyNumberFormat="0" applyFill="0" applyAlignment="0" applyProtection="0"/>
    <xf numFmtId="0" fontId="182" fillId="0" borderId="25" applyNumberFormat="0" applyFill="0" applyAlignment="0" applyProtection="0"/>
    <xf numFmtId="0" fontId="182" fillId="0" borderId="25" applyNumberFormat="0" applyFill="0" applyAlignment="0" applyProtection="0"/>
    <xf numFmtId="0" fontId="182" fillId="0" borderId="25" applyNumberFormat="0" applyFill="0" applyAlignment="0" applyProtection="0"/>
    <xf numFmtId="0" fontId="182" fillId="0" borderId="25" applyNumberFormat="0" applyFill="0" applyAlignment="0" applyProtection="0"/>
    <xf numFmtId="0" fontId="182" fillId="0" borderId="25" applyNumberFormat="0" applyFill="0" applyAlignment="0" applyProtection="0"/>
    <xf numFmtId="0" fontId="182" fillId="0" borderId="25" applyNumberFormat="0" applyFill="0" applyAlignment="0" applyProtection="0"/>
    <xf numFmtId="0" fontId="182" fillId="0" borderId="25" applyNumberFormat="0" applyFill="0" applyAlignment="0" applyProtection="0"/>
    <xf numFmtId="0" fontId="184" fillId="0" borderId="0"/>
    <xf numFmtId="0" fontId="185" fillId="0" borderId="26" applyNumberFormat="0" applyFill="0" applyAlignment="0" applyProtection="0"/>
    <xf numFmtId="0" fontId="186" fillId="0" borderId="26" applyNumberFormat="0" applyFill="0" applyAlignment="0" applyProtection="0"/>
    <xf numFmtId="0" fontId="185" fillId="0" borderId="26" applyNumberFormat="0" applyFill="0" applyAlignment="0" applyProtection="0"/>
    <xf numFmtId="0" fontId="185" fillId="0" borderId="26" applyNumberFormat="0" applyFill="0" applyAlignment="0" applyProtection="0"/>
    <xf numFmtId="0" fontId="185" fillId="0" borderId="26" applyNumberFormat="0" applyFill="0" applyAlignment="0" applyProtection="0"/>
    <xf numFmtId="0" fontId="185" fillId="0" borderId="26" applyNumberFormat="0" applyFill="0" applyAlignment="0" applyProtection="0"/>
    <xf numFmtId="0" fontId="185" fillId="0" borderId="26" applyNumberFormat="0" applyFill="0" applyAlignment="0" applyProtection="0"/>
    <xf numFmtId="0" fontId="185" fillId="0" borderId="26" applyNumberFormat="0" applyFill="0" applyAlignment="0" applyProtection="0"/>
    <xf numFmtId="0" fontId="185" fillId="0" borderId="26" applyNumberFormat="0" applyFill="0" applyAlignment="0" applyProtection="0"/>
    <xf numFmtId="0" fontId="185" fillId="0" borderId="26" applyNumberFormat="0" applyFill="0" applyAlignment="0" applyProtection="0"/>
    <xf numFmtId="0" fontId="187" fillId="0" borderId="27" applyNumberFormat="0" applyFill="0" applyAlignment="0" applyProtection="0"/>
    <xf numFmtId="0" fontId="188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27" applyNumberFormat="0" applyFill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9" fillId="0" borderId="0"/>
    <xf numFmtId="0" fontId="189" fillId="0" borderId="0"/>
    <xf numFmtId="0" fontId="165" fillId="0" borderId="0"/>
    <xf numFmtId="0" fontId="189" fillId="0" borderId="0"/>
    <xf numFmtId="0" fontId="190" fillId="0" borderId="0">
      <alignment horizontal="right"/>
    </xf>
    <xf numFmtId="0" fontId="116" fillId="0" borderId="0"/>
    <xf numFmtId="0" fontId="7" fillId="0" borderId="0" applyAlignment="0">
      <alignment horizontal="right"/>
    </xf>
    <xf numFmtId="0" fontId="10" fillId="0" borderId="0"/>
    <xf numFmtId="0" fontId="61" fillId="38" borderId="0" applyNumberFormat="0" applyBorder="0" applyAlignment="0" applyProtection="0"/>
    <xf numFmtId="0" fontId="107" fillId="39" borderId="0" applyNumberFormat="0" applyBorder="0" applyAlignment="0" applyProtection="0"/>
    <xf numFmtId="263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1" fillId="0" borderId="30" applyNumberFormat="0" applyFill="0" applyAlignment="0" applyProtection="0"/>
    <xf numFmtId="0" fontId="192" fillId="0" borderId="30" applyNumberFormat="0" applyFill="0" applyAlignment="0" applyProtection="0"/>
    <xf numFmtId="0" fontId="191" fillId="0" borderId="30" applyNumberFormat="0" applyFill="0" applyAlignment="0" applyProtection="0"/>
    <xf numFmtId="0" fontId="191" fillId="0" borderId="30" applyNumberFormat="0" applyFill="0" applyAlignment="0" applyProtection="0"/>
    <xf numFmtId="0" fontId="191" fillId="0" borderId="30" applyNumberFormat="0" applyFill="0" applyAlignment="0" applyProtection="0"/>
    <xf numFmtId="0" fontId="191" fillId="0" borderId="30" applyNumberFormat="0" applyFill="0" applyAlignment="0" applyProtection="0"/>
    <xf numFmtId="0" fontId="191" fillId="0" borderId="30" applyNumberFormat="0" applyFill="0" applyAlignment="0" applyProtection="0"/>
    <xf numFmtId="0" fontId="191" fillId="0" borderId="30" applyNumberFormat="0" applyFill="0" applyAlignment="0" applyProtection="0"/>
    <xf numFmtId="0" fontId="191" fillId="0" borderId="30" applyNumberFormat="0" applyFill="0" applyAlignment="0" applyProtection="0"/>
    <xf numFmtId="0" fontId="191" fillId="0" borderId="30" applyNumberFormat="0" applyFill="0" applyAlignment="0" applyProtection="0"/>
    <xf numFmtId="0" fontId="66" fillId="42" borderId="38" applyNumberFormat="0" applyAlignment="0" applyProtection="0"/>
    <xf numFmtId="0" fontId="177" fillId="43" borderId="38" applyNumberFormat="0" applyAlignment="0" applyProtection="0"/>
    <xf numFmtId="0" fontId="177" fillId="43" borderId="38" applyNumberFormat="0" applyAlignment="0" applyProtection="0"/>
    <xf numFmtId="0" fontId="128" fillId="43" borderId="47" applyNumberFormat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65" fillId="0" borderId="0" applyAlignment="0"/>
    <xf numFmtId="266" fontId="165" fillId="0" borderId="0"/>
    <xf numFmtId="267" fontId="165" fillId="0" borderId="0"/>
    <xf numFmtId="268" fontId="165" fillId="0" borderId="0"/>
    <xf numFmtId="269" fontId="165" fillId="0" borderId="0"/>
    <xf numFmtId="0" fontId="196" fillId="0" borderId="0" applyNumberFormat="0" applyFill="0" applyBorder="0" applyAlignment="0" applyProtection="0"/>
    <xf numFmtId="0" fontId="197" fillId="9" borderId="31" applyNumberFormat="0" applyAlignment="0" applyProtection="0"/>
    <xf numFmtId="0" fontId="198" fillId="9" borderId="31" applyNumberFormat="0" applyAlignment="0" applyProtection="0"/>
    <xf numFmtId="0" fontId="197" fillId="9" borderId="31" applyNumberFormat="0" applyAlignment="0" applyProtection="0"/>
    <xf numFmtId="0" fontId="197" fillId="9" borderId="31" applyNumberFormat="0" applyAlignment="0" applyProtection="0"/>
    <xf numFmtId="0" fontId="197" fillId="9" borderId="31" applyNumberFormat="0" applyAlignment="0" applyProtection="0"/>
    <xf numFmtId="0" fontId="197" fillId="9" borderId="31" applyNumberFormat="0" applyAlignment="0" applyProtection="0"/>
    <xf numFmtId="0" fontId="197" fillId="9" borderId="31" applyNumberFormat="0" applyAlignment="0" applyProtection="0"/>
    <xf numFmtId="0" fontId="197" fillId="9" borderId="31" applyNumberFormat="0" applyAlignment="0" applyProtection="0"/>
    <xf numFmtId="0" fontId="197" fillId="9" borderId="31" applyNumberFormat="0" applyAlignment="0" applyProtection="0"/>
    <xf numFmtId="0" fontId="197" fillId="9" borderId="31" applyNumberFormat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7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7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4" fillId="0" borderId="0"/>
    <xf numFmtId="0" fontId="1" fillId="0" borderId="0"/>
  </cellStyleXfs>
  <cellXfs count="55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4" fontId="6" fillId="0" borderId="0" xfId="0" applyNumberFormat="1" applyFont="1"/>
    <xf numFmtId="165" fontId="7" fillId="0" borderId="0" xfId="0" applyNumberFormat="1" applyFont="1"/>
    <xf numFmtId="165" fontId="6" fillId="0" borderId="0" xfId="0" applyNumberFormat="1" applyFont="1"/>
    <xf numFmtId="4" fontId="5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Fill="1" applyAlignment="1">
      <alignment horizontal="left"/>
    </xf>
    <xf numFmtId="4" fontId="6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3" fontId="6" fillId="0" borderId="0" xfId="0" applyNumberFormat="1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/>
    <xf numFmtId="3" fontId="5" fillId="0" borderId="0" xfId="0" applyNumberFormat="1" applyFont="1" applyBorder="1"/>
    <xf numFmtId="0" fontId="5" fillId="0" borderId="0" xfId="0" applyFont="1" applyBorder="1"/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169" fontId="5" fillId="0" borderId="0" xfId="0" applyNumberFormat="1" applyFont="1" applyFill="1" applyAlignment="1" applyProtection="1"/>
    <xf numFmtId="169" fontId="6" fillId="0" borderId="0" xfId="0" applyNumberFormat="1" applyFont="1" applyFill="1" applyAlignment="1" applyProtection="1"/>
    <xf numFmtId="167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 applyProtection="1"/>
    <xf numFmtId="3" fontId="5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5" fontId="14" fillId="0" borderId="0" xfId="0" applyNumberFormat="1" applyFont="1"/>
    <xf numFmtId="168" fontId="5" fillId="0" borderId="0" xfId="0" applyNumberFormat="1" applyFont="1" applyFill="1"/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81" fontId="5" fillId="0" borderId="0" xfId="0" applyNumberFormat="1" applyFont="1"/>
    <xf numFmtId="180" fontId="5" fillId="0" borderId="0" xfId="0" applyNumberFormat="1" applyFont="1" applyFill="1" applyAlignment="1">
      <alignment horizontal="right"/>
    </xf>
    <xf numFmtId="1" fontId="5" fillId="0" borderId="0" xfId="0" applyNumberFormat="1" applyFont="1" applyFill="1"/>
    <xf numFmtId="1" fontId="5" fillId="0" borderId="0" xfId="0" applyNumberFormat="1" applyFont="1"/>
    <xf numFmtId="172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 applyProtection="1">
      <alignment horizontal="center"/>
    </xf>
    <xf numFmtId="168" fontId="5" fillId="0" borderId="0" xfId="0" applyNumberFormat="1" applyFont="1"/>
    <xf numFmtId="183" fontId="5" fillId="0" borderId="0" xfId="0" applyNumberFormat="1" applyFont="1"/>
    <xf numFmtId="181" fontId="6" fillId="0" borderId="0" xfId="0" applyNumberFormat="1" applyFont="1"/>
    <xf numFmtId="187" fontId="6" fillId="0" borderId="0" xfId="0" applyNumberFormat="1" applyFont="1"/>
    <xf numFmtId="183" fontId="5" fillId="0" borderId="0" xfId="0" applyNumberFormat="1" applyFont="1" applyAlignment="1">
      <alignment horizontal="center"/>
    </xf>
    <xf numFmtId="185" fontId="5" fillId="0" borderId="0" xfId="0" applyNumberFormat="1" applyFont="1" applyFill="1"/>
    <xf numFmtId="0" fontId="6" fillId="0" borderId="0" xfId="0" applyFont="1" applyAlignment="1">
      <alignment horizontal="left"/>
    </xf>
    <xf numFmtId="168" fontId="5" fillId="0" borderId="0" xfId="0" applyNumberFormat="1" applyFont="1" applyAlignment="1">
      <alignment horizontal="center"/>
    </xf>
    <xf numFmtId="185" fontId="5" fillId="0" borderId="0" xfId="0" applyNumberFormat="1" applyFont="1" applyAlignment="1">
      <alignment horizontal="center"/>
    </xf>
    <xf numFmtId="180" fontId="5" fillId="0" borderId="0" xfId="0" applyNumberFormat="1" applyFont="1" applyFill="1" applyAlignment="1">
      <alignment horizontal="center"/>
    </xf>
    <xf numFmtId="0" fontId="14" fillId="0" borderId="0" xfId="0" applyFont="1"/>
    <xf numFmtId="180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0" fontId="20" fillId="0" borderId="0" xfId="0" applyFont="1"/>
    <xf numFmtId="0" fontId="21" fillId="0" borderId="0" xfId="0" applyFont="1"/>
    <xf numFmtId="0" fontId="22" fillId="0" borderId="0" xfId="4" applyFont="1"/>
    <xf numFmtId="168" fontId="14" fillId="0" borderId="0" xfId="0" applyNumberFormat="1" applyFont="1" applyFill="1"/>
    <xf numFmtId="0" fontId="20" fillId="0" borderId="0" xfId="3" applyFont="1"/>
    <xf numFmtId="4" fontId="21" fillId="0" borderId="0" xfId="0" applyNumberFormat="1" applyFont="1" applyAlignment="1">
      <alignment horizontal="left"/>
    </xf>
    <xf numFmtId="165" fontId="21" fillId="0" borderId="0" xfId="0" applyNumberFormat="1" applyFont="1"/>
    <xf numFmtId="165" fontId="25" fillId="0" borderId="0" xfId="0" applyNumberFormat="1" applyFont="1"/>
    <xf numFmtId="4" fontId="21" fillId="0" borderId="0" xfId="0" applyNumberFormat="1" applyFont="1"/>
    <xf numFmtId="4" fontId="26" fillId="0" borderId="0" xfId="0" applyNumberFormat="1" applyFont="1" applyAlignment="1">
      <alignment horizontal="left"/>
    </xf>
    <xf numFmtId="165" fontId="26" fillId="0" borderId="0" xfId="0" applyNumberFormat="1" applyFont="1"/>
    <xf numFmtId="4" fontId="25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69" fontId="5" fillId="0" borderId="0" xfId="0" applyNumberFormat="1" applyFont="1" applyFill="1" applyAlignment="1" applyProtection="1">
      <alignment horizontal="center"/>
    </xf>
    <xf numFmtId="0" fontId="30" fillId="0" borderId="0" xfId="0" applyFont="1"/>
    <xf numFmtId="165" fontId="31" fillId="0" borderId="0" xfId="8" applyNumberFormat="1" applyFont="1" applyFill="1"/>
    <xf numFmtId="169" fontId="6" fillId="0" borderId="0" xfId="0" applyNumberFormat="1" applyFont="1" applyFill="1" applyAlignment="1" applyProtection="1">
      <alignment horizontal="center"/>
    </xf>
    <xf numFmtId="3" fontId="5" fillId="0" borderId="0" xfId="0" applyNumberFormat="1" applyFont="1" applyAlignment="1">
      <alignment horizontal="right"/>
    </xf>
    <xf numFmtId="4" fontId="30" fillId="0" borderId="0" xfId="0" applyNumberFormat="1" applyFont="1" applyFill="1"/>
    <xf numFmtId="180" fontId="5" fillId="0" borderId="0" xfId="0" applyNumberFormat="1" applyFont="1" applyFill="1" applyAlignment="1"/>
    <xf numFmtId="0" fontId="5" fillId="0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5" fillId="0" borderId="4" xfId="0" applyNumberFormat="1" applyFont="1" applyBorder="1"/>
    <xf numFmtId="0" fontId="5" fillId="0" borderId="4" xfId="0" applyFont="1" applyBorder="1"/>
    <xf numFmtId="0" fontId="14" fillId="0" borderId="4" xfId="0" applyFont="1" applyBorder="1"/>
    <xf numFmtId="0" fontId="6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176" fontId="5" fillId="3" borderId="0" xfId="0" applyNumberFormat="1" applyFont="1" applyFill="1" applyAlignment="1">
      <alignment horizontal="right"/>
    </xf>
    <xf numFmtId="180" fontId="5" fillId="3" borderId="0" xfId="0" applyNumberFormat="1" applyFont="1" applyFill="1" applyAlignment="1"/>
    <xf numFmtId="180" fontId="5" fillId="3" borderId="0" xfId="0" applyNumberFormat="1" applyFont="1" applyFill="1" applyAlignment="1">
      <alignment horizontal="right"/>
    </xf>
    <xf numFmtId="172" fontId="5" fillId="3" borderId="0" xfId="0" applyNumberFormat="1" applyFont="1" applyFill="1" applyAlignment="1">
      <alignment horizontal="right"/>
    </xf>
    <xf numFmtId="176" fontId="5" fillId="3" borderId="0" xfId="0" applyNumberFormat="1" applyFont="1" applyFill="1" applyAlignment="1">
      <alignment horizontal="center"/>
    </xf>
    <xf numFmtId="180" fontId="5" fillId="3" borderId="0" xfId="0" applyNumberFormat="1" applyFont="1" applyFill="1" applyAlignment="1">
      <alignment horizontal="center"/>
    </xf>
    <xf numFmtId="180" fontId="5" fillId="3" borderId="0" xfId="0" applyNumberFormat="1" applyFont="1" applyFill="1" applyBorder="1" applyAlignment="1">
      <alignment horizontal="right"/>
    </xf>
    <xf numFmtId="176" fontId="5" fillId="3" borderId="0" xfId="0" applyNumberFormat="1" applyFont="1" applyFill="1" applyBorder="1" applyAlignment="1">
      <alignment horizontal="right"/>
    </xf>
    <xf numFmtId="176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/>
    <xf numFmtId="165" fontId="5" fillId="3" borderId="0" xfId="0" applyNumberFormat="1" applyFont="1" applyFill="1"/>
    <xf numFmtId="181" fontId="5" fillId="3" borderId="0" xfId="0" applyNumberFormat="1" applyFont="1" applyFill="1"/>
    <xf numFmtId="174" fontId="5" fillId="3" borderId="0" xfId="0" applyNumberFormat="1" applyFont="1" applyFill="1"/>
    <xf numFmtId="174" fontId="6" fillId="3" borderId="0" xfId="0" applyNumberFormat="1" applyFont="1" applyFill="1"/>
    <xf numFmtId="0" fontId="6" fillId="3" borderId="0" xfId="0" applyFont="1" applyFill="1" applyAlignment="1">
      <alignment horizontal="left"/>
    </xf>
    <xf numFmtId="185" fontId="6" fillId="3" borderId="0" xfId="0" applyNumberFormat="1" applyFont="1" applyFill="1"/>
    <xf numFmtId="185" fontId="5" fillId="3" borderId="0" xfId="0" applyNumberFormat="1" applyFont="1" applyFill="1"/>
    <xf numFmtId="173" fontId="5" fillId="3" borderId="0" xfId="0" applyNumberFormat="1" applyFont="1" applyFill="1"/>
    <xf numFmtId="175" fontId="5" fillId="3" borderId="0" xfId="0" applyNumberFormat="1" applyFont="1" applyFill="1" applyAlignment="1">
      <alignment horizontal="right"/>
    </xf>
    <xf numFmtId="175" fontId="6" fillId="3" borderId="0" xfId="0" applyNumberFormat="1" applyFont="1" applyFill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2" borderId="6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9" fontId="5" fillId="3" borderId="0" xfId="0" applyNumberFormat="1" applyFont="1" applyFill="1" applyAlignment="1">
      <alignment horizontal="left" wrapText="1"/>
    </xf>
    <xf numFmtId="3" fontId="5" fillId="3" borderId="0" xfId="0" applyNumberFormat="1" applyFont="1" applyFill="1"/>
    <xf numFmtId="167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left"/>
    </xf>
    <xf numFmtId="167" fontId="5" fillId="3" borderId="0" xfId="0" applyNumberFormat="1" applyFont="1" applyFill="1"/>
    <xf numFmtId="1" fontId="5" fillId="3" borderId="0" xfId="0" applyNumberFormat="1" applyFont="1" applyFill="1" applyBorder="1" applyAlignment="1">
      <alignment horizontal="left"/>
    </xf>
    <xf numFmtId="167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/>
    <xf numFmtId="3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" fontId="5" fillId="3" borderId="4" xfId="0" applyNumberFormat="1" applyFont="1" applyFill="1" applyBorder="1" applyAlignment="1">
      <alignment horizontal="left"/>
    </xf>
    <xf numFmtId="3" fontId="5" fillId="0" borderId="4" xfId="0" applyNumberFormat="1" applyFont="1" applyBorder="1"/>
    <xf numFmtId="1" fontId="5" fillId="0" borderId="8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left"/>
    </xf>
    <xf numFmtId="167" fontId="5" fillId="0" borderId="9" xfId="0" applyNumberFormat="1" applyFont="1" applyBorder="1" applyAlignment="1">
      <alignment horizontal="center"/>
    </xf>
    <xf numFmtId="3" fontId="5" fillId="0" borderId="9" xfId="0" applyNumberFormat="1" applyFont="1" applyBorder="1"/>
    <xf numFmtId="165" fontId="5" fillId="0" borderId="9" xfId="0" applyNumberFormat="1" applyFont="1" applyBorder="1"/>
    <xf numFmtId="167" fontId="5" fillId="0" borderId="9" xfId="0" applyNumberFormat="1" applyFont="1" applyBorder="1"/>
    <xf numFmtId="169" fontId="5" fillId="0" borderId="8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169" fontId="6" fillId="0" borderId="8" xfId="0" applyNumberFormat="1" applyFont="1" applyFill="1" applyBorder="1" applyAlignment="1" applyProtection="1"/>
    <xf numFmtId="172" fontId="5" fillId="0" borderId="8" xfId="0" applyNumberFormat="1" applyFont="1" applyFill="1" applyBorder="1" applyAlignment="1" applyProtection="1"/>
    <xf numFmtId="0" fontId="6" fillId="2" borderId="4" xfId="0" applyFont="1" applyFill="1" applyBorder="1" applyAlignment="1">
      <alignment horizontal="left"/>
    </xf>
    <xf numFmtId="174" fontId="5" fillId="3" borderId="0" xfId="0" applyNumberFormat="1" applyFont="1" applyFill="1" applyAlignment="1">
      <alignment horizontal="center"/>
    </xf>
    <xf numFmtId="4" fontId="5" fillId="0" borderId="4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5" fontId="7" fillId="2" borderId="0" xfId="0" applyNumberFormat="1" applyFont="1" applyFill="1" applyBorder="1"/>
    <xf numFmtId="0" fontId="5" fillId="2" borderId="4" xfId="0" applyFont="1" applyFill="1" applyBorder="1" applyAlignment="1">
      <alignment horizontal="center" wrapText="1"/>
    </xf>
    <xf numFmtId="165" fontId="5" fillId="2" borderId="4" xfId="0" applyNumberFormat="1" applyFont="1" applyFill="1" applyBorder="1" applyAlignment="1" applyProtection="1">
      <alignment horizontal="center" wrapText="1"/>
    </xf>
    <xf numFmtId="165" fontId="6" fillId="2" borderId="4" xfId="0" applyNumberFormat="1" applyFont="1" applyFill="1" applyBorder="1" applyAlignment="1" applyProtection="1">
      <alignment horizontal="center" wrapText="1"/>
    </xf>
    <xf numFmtId="165" fontId="5" fillId="2" borderId="4" xfId="0" applyNumberFormat="1" applyFont="1" applyFill="1" applyBorder="1" applyAlignment="1">
      <alignment horizontal="center" wrapText="1"/>
    </xf>
    <xf numFmtId="165" fontId="7" fillId="2" borderId="4" xfId="0" applyNumberFormat="1" applyFont="1" applyFill="1" applyBorder="1" applyAlignment="1">
      <alignment horizontal="center" wrapText="1"/>
    </xf>
    <xf numFmtId="3" fontId="6" fillId="0" borderId="4" xfId="0" applyNumberFormat="1" applyFont="1" applyBorder="1"/>
    <xf numFmtId="165" fontId="6" fillId="2" borderId="11" xfId="0" applyNumberFormat="1" applyFont="1" applyFill="1" applyBorder="1" applyAlignment="1" applyProtection="1">
      <alignment horizontal="center" wrapText="1"/>
    </xf>
    <xf numFmtId="165" fontId="5" fillId="2" borderId="13" xfId="0" applyNumberFormat="1" applyFont="1" applyFill="1" applyBorder="1" applyAlignment="1" applyProtection="1">
      <alignment horizontal="center" wrapText="1"/>
    </xf>
    <xf numFmtId="0" fontId="6" fillId="2" borderId="12" xfId="0" applyFont="1" applyFill="1" applyBorder="1" applyAlignment="1">
      <alignment horizontal="center"/>
    </xf>
    <xf numFmtId="165" fontId="6" fillId="2" borderId="0" xfId="0" applyNumberFormat="1" applyFont="1" applyFill="1" applyBorder="1"/>
    <xf numFmtId="4" fontId="6" fillId="2" borderId="0" xfId="0" applyNumberFormat="1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horizontal="left"/>
    </xf>
    <xf numFmtId="165" fontId="7" fillId="2" borderId="8" xfId="0" applyNumberFormat="1" applyFont="1" applyFill="1" applyBorder="1"/>
    <xf numFmtId="165" fontId="5" fillId="2" borderId="8" xfId="0" applyNumberFormat="1" applyFont="1" applyFill="1" applyBorder="1"/>
    <xf numFmtId="165" fontId="6" fillId="2" borderId="8" xfId="0" applyNumberFormat="1" applyFont="1" applyFill="1" applyBorder="1"/>
    <xf numFmtId="4" fontId="6" fillId="0" borderId="4" xfId="0" applyNumberFormat="1" applyFont="1" applyBorder="1" applyAlignment="1">
      <alignment horizontal="left"/>
    </xf>
    <xf numFmtId="165" fontId="6" fillId="0" borderId="4" xfId="0" applyNumberFormat="1" applyFont="1" applyBorder="1"/>
    <xf numFmtId="165" fontId="6" fillId="2" borderId="4" xfId="0" applyNumberFormat="1" applyFont="1" applyFill="1" applyBorder="1" applyAlignment="1">
      <alignment horizontal="center" wrapText="1"/>
    </xf>
    <xf numFmtId="165" fontId="6" fillId="2" borderId="17" xfId="0" applyNumberFormat="1" applyFont="1" applyFill="1" applyBorder="1"/>
    <xf numFmtId="165" fontId="6" fillId="2" borderId="15" xfId="0" applyNumberFormat="1" applyFont="1" applyFill="1" applyBorder="1"/>
    <xf numFmtId="165" fontId="6" fillId="2" borderId="11" xfId="0" applyNumberFormat="1" applyFont="1" applyFill="1" applyBorder="1" applyAlignment="1">
      <alignment horizontal="center" wrapText="1"/>
    </xf>
    <xf numFmtId="165" fontId="6" fillId="2" borderId="18" xfId="0" applyNumberFormat="1" applyFont="1" applyFill="1" applyBorder="1"/>
    <xf numFmtId="165" fontId="7" fillId="2" borderId="19" xfId="0" applyNumberFormat="1" applyFont="1" applyFill="1" applyBorder="1"/>
    <xf numFmtId="165" fontId="7" fillId="2" borderId="20" xfId="0" applyNumberFormat="1" applyFont="1" applyFill="1" applyBorder="1"/>
    <xf numFmtId="165" fontId="5" fillId="2" borderId="20" xfId="0" applyNumberFormat="1" applyFont="1" applyFill="1" applyBorder="1"/>
    <xf numFmtId="165" fontId="6" fillId="2" borderId="20" xfId="0" applyNumberFormat="1" applyFont="1" applyFill="1" applyBorder="1"/>
    <xf numFmtId="165" fontId="7" fillId="2" borderId="21" xfId="0" applyNumberFormat="1" applyFont="1" applyFill="1" applyBorder="1"/>
    <xf numFmtId="165" fontId="7" fillId="2" borderId="14" xfId="0" applyNumberFormat="1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 wrapText="1"/>
    </xf>
    <xf numFmtId="169" fontId="5" fillId="3" borderId="0" xfId="0" applyNumberFormat="1" applyFont="1" applyFill="1" applyAlignment="1" applyProtection="1"/>
    <xf numFmtId="169" fontId="6" fillId="3" borderId="0" xfId="0" applyNumberFormat="1" applyFont="1" applyFill="1" applyAlignment="1" applyProtection="1"/>
    <xf numFmtId="3" fontId="5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172" fontId="5" fillId="3" borderId="0" xfId="0" applyNumberFormat="1" applyFont="1" applyFill="1" applyAlignment="1" applyProtection="1"/>
    <xf numFmtId="0" fontId="5" fillId="3" borderId="0" xfId="0" applyNumberFormat="1" applyFont="1" applyFill="1" applyAlignment="1" applyProtection="1">
      <alignment horizontal="center"/>
    </xf>
    <xf numFmtId="169" fontId="5" fillId="3" borderId="0" xfId="0" applyNumberFormat="1" applyFont="1" applyFill="1" applyAlignment="1" applyProtection="1">
      <alignment horizontal="center"/>
    </xf>
    <xf numFmtId="169" fontId="6" fillId="3" borderId="0" xfId="0" applyNumberFormat="1" applyFont="1" applyFill="1" applyAlignment="1" applyProtection="1">
      <alignment horizontal="center"/>
    </xf>
    <xf numFmtId="183" fontId="5" fillId="3" borderId="0" xfId="0" applyNumberFormat="1" applyFont="1" applyFill="1"/>
    <xf numFmtId="183" fontId="5" fillId="3" borderId="0" xfId="0" applyNumberFormat="1" applyFont="1" applyFill="1" applyAlignment="1">
      <alignment horizontal="center"/>
    </xf>
    <xf numFmtId="181" fontId="6" fillId="3" borderId="0" xfId="0" applyNumberFormat="1" applyFont="1" applyFill="1"/>
    <xf numFmtId="187" fontId="6" fillId="3" borderId="0" xfId="0" applyNumberFormat="1" applyFont="1" applyFill="1"/>
    <xf numFmtId="166" fontId="5" fillId="3" borderId="0" xfId="0" applyNumberFormat="1" applyFont="1" applyFill="1" applyAlignment="1">
      <alignment horizontal="center"/>
    </xf>
    <xf numFmtId="165" fontId="6" fillId="2" borderId="24" xfId="0" applyNumberFormat="1" applyFont="1" applyFill="1" applyBorder="1"/>
    <xf numFmtId="165" fontId="5" fillId="2" borderId="21" xfId="0" applyNumberFormat="1" applyFont="1" applyFill="1" applyBorder="1"/>
    <xf numFmtId="165" fontId="5" fillId="2" borderId="14" xfId="0" applyNumberFormat="1" applyFont="1" applyFill="1" applyBorder="1" applyAlignment="1" applyProtection="1">
      <alignment horizontal="center" wrapText="1"/>
    </xf>
    <xf numFmtId="165" fontId="5" fillId="0" borderId="0" xfId="0" applyNumberFormat="1" applyFont="1" applyBorder="1"/>
    <xf numFmtId="0" fontId="39" fillId="0" borderId="0" xfId="10" applyFo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3" applyFont="1"/>
    <xf numFmtId="0" fontId="21" fillId="0" borderId="0" xfId="4" applyFont="1"/>
    <xf numFmtId="0" fontId="6" fillId="0" borderId="4" xfId="0" applyFont="1" applyFill="1" applyBorder="1"/>
    <xf numFmtId="170" fontId="6" fillId="2" borderId="0" xfId="1" applyFont="1" applyFill="1" applyBorder="1"/>
    <xf numFmtId="170" fontId="6" fillId="2" borderId="4" xfId="1" applyFont="1" applyFill="1" applyBorder="1" applyAlignment="1">
      <alignment horizontal="left"/>
    </xf>
    <xf numFmtId="170" fontId="6" fillId="2" borderId="4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left"/>
    </xf>
    <xf numFmtId="172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84" fontId="5" fillId="0" borderId="0" xfId="1" applyNumberFormat="1" applyFont="1" applyFill="1" applyBorder="1" applyAlignment="1">
      <alignment horizontal="right"/>
    </xf>
    <xf numFmtId="1" fontId="5" fillId="3" borderId="0" xfId="1" applyNumberFormat="1" applyFont="1" applyFill="1" applyBorder="1" applyAlignment="1">
      <alignment horizontal="left"/>
    </xf>
    <xf numFmtId="172" fontId="5" fillId="3" borderId="0" xfId="1" applyNumberFormat="1" applyFont="1" applyFill="1" applyBorder="1" applyAlignment="1" applyProtection="1">
      <alignment horizontal="right"/>
      <protection locked="0"/>
    </xf>
    <xf numFmtId="177" fontId="5" fillId="3" borderId="0" xfId="1" applyNumberFormat="1" applyFont="1" applyFill="1" applyBorder="1" applyAlignment="1">
      <alignment horizontal="right"/>
    </xf>
    <xf numFmtId="176" fontId="5" fillId="3" borderId="0" xfId="1" applyNumberFormat="1" applyFont="1" applyFill="1" applyBorder="1" applyAlignment="1">
      <alignment horizontal="right"/>
    </xf>
    <xf numFmtId="184" fontId="5" fillId="3" borderId="0" xfId="1" applyNumberFormat="1" applyFont="1" applyFill="1" applyBorder="1" applyAlignment="1">
      <alignment horizontal="right"/>
    </xf>
    <xf numFmtId="0" fontId="30" fillId="0" borderId="0" xfId="0" applyFont="1" applyFill="1"/>
    <xf numFmtId="169" fontId="5" fillId="0" borderId="0" xfId="1" applyNumberFormat="1" applyFont="1" applyFill="1" applyBorder="1" applyAlignment="1">
      <alignment horizontal="right"/>
    </xf>
    <xf numFmtId="174" fontId="5" fillId="0" borderId="0" xfId="1" applyNumberFormat="1" applyFont="1" applyFill="1" applyBorder="1" applyAlignment="1">
      <alignment horizontal="right"/>
    </xf>
    <xf numFmtId="169" fontId="5" fillId="3" borderId="0" xfId="1" applyNumberFormat="1" applyFont="1" applyFill="1" applyBorder="1" applyAlignment="1">
      <alignment horizontal="right"/>
    </xf>
    <xf numFmtId="174" fontId="5" fillId="3" borderId="0" xfId="1" applyNumberFormat="1" applyFont="1" applyFill="1" applyBorder="1" applyAlignment="1">
      <alignment horizontal="right"/>
    </xf>
    <xf numFmtId="170" fontId="5" fillId="2" borderId="0" xfId="1" applyFont="1" applyFill="1" applyBorder="1"/>
    <xf numFmtId="186" fontId="5" fillId="0" borderId="0" xfId="1" applyNumberFormat="1" applyFont="1" applyFill="1" applyBorder="1" applyAlignment="1" applyProtection="1">
      <alignment horizontal="right"/>
      <protection locked="0"/>
    </xf>
    <xf numFmtId="186" fontId="5" fillId="0" borderId="0" xfId="1" applyNumberFormat="1" applyFont="1" applyFill="1" applyBorder="1" applyAlignment="1" applyProtection="1">
      <alignment horizontal="center"/>
      <protection locked="0"/>
    </xf>
    <xf numFmtId="186" fontId="5" fillId="3" borderId="0" xfId="1" applyNumberFormat="1" applyFont="1" applyFill="1" applyBorder="1" applyAlignment="1" applyProtection="1">
      <alignment horizontal="right"/>
      <protection locked="0"/>
    </xf>
    <xf numFmtId="179" fontId="5" fillId="3" borderId="7" xfId="1" applyNumberFormat="1" applyFont="1" applyFill="1" applyBorder="1" applyAlignment="1" applyProtection="1">
      <alignment horizontal="right"/>
      <protection locked="0"/>
    </xf>
    <xf numFmtId="186" fontId="5" fillId="3" borderId="0" xfId="1" applyNumberFormat="1" applyFont="1" applyFill="1" applyBorder="1" applyAlignment="1" applyProtection="1">
      <alignment horizontal="center"/>
      <protection locked="0"/>
    </xf>
    <xf numFmtId="179" fontId="5" fillId="0" borderId="7" xfId="1" applyNumberFormat="1" applyFont="1" applyFill="1" applyBorder="1" applyAlignment="1" applyProtection="1">
      <alignment horizontal="right"/>
      <protection locked="0"/>
    </xf>
    <xf numFmtId="170" fontId="6" fillId="2" borderId="5" xfId="1" applyFont="1" applyFill="1" applyBorder="1"/>
    <xf numFmtId="171" fontId="5" fillId="0" borderId="0" xfId="1" applyNumberFormat="1" applyFont="1" applyFill="1" applyBorder="1" applyAlignment="1" applyProtection="1"/>
    <xf numFmtId="178" fontId="5" fillId="0" borderId="0" xfId="1" applyNumberFormat="1" applyFont="1" applyFill="1" applyBorder="1" applyAlignment="1">
      <alignment horizontal="right"/>
    </xf>
    <xf numFmtId="174" fontId="5" fillId="3" borderId="0" xfId="1" applyNumberFormat="1" applyFont="1" applyFill="1" applyBorder="1" applyAlignment="1" applyProtection="1">
      <alignment horizontal="center"/>
      <protection locked="0"/>
    </xf>
    <xf numFmtId="178" fontId="30" fillId="0" borderId="0" xfId="1" applyNumberFormat="1" applyFont="1" applyFill="1" applyBorder="1" applyAlignment="1">
      <alignment horizontal="right"/>
    </xf>
    <xf numFmtId="170" fontId="5" fillId="0" borderId="0" xfId="1" applyFont="1" applyFill="1" applyBorder="1" applyAlignment="1">
      <alignment horizontal="left"/>
    </xf>
    <xf numFmtId="0" fontId="5" fillId="0" borderId="0" xfId="0" applyFont="1" applyFill="1" applyBorder="1"/>
    <xf numFmtId="174" fontId="5" fillId="0" borderId="0" xfId="1" applyNumberFormat="1" applyFont="1" applyFill="1" applyBorder="1" applyAlignment="1" applyProtection="1">
      <alignment horizontal="center"/>
      <protection locked="0"/>
    </xf>
    <xf numFmtId="0" fontId="143" fillId="0" borderId="0" xfId="10" applyFont="1"/>
    <xf numFmtId="0" fontId="200" fillId="0" borderId="0" xfId="10" applyFont="1"/>
    <xf numFmtId="0" fontId="201" fillId="0" borderId="0" xfId="10" applyFont="1"/>
    <xf numFmtId="3" fontId="143" fillId="0" borderId="0" xfId="10" applyNumberFormat="1" applyFont="1"/>
    <xf numFmtId="0" fontId="205" fillId="0" borderId="0" xfId="10" applyFont="1"/>
    <xf numFmtId="0" fontId="6" fillId="2" borderId="4" xfId="0" applyFont="1" applyFill="1" applyBorder="1" applyAlignment="1">
      <alignment horizontal="center" wrapText="1"/>
    </xf>
    <xf numFmtId="0" fontId="6" fillId="2" borderId="6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 wrapText="1"/>
    </xf>
    <xf numFmtId="0" fontId="6" fillId="2" borderId="63" xfId="0" applyFont="1" applyFill="1" applyBorder="1" applyAlignment="1">
      <alignment horizontal="center" wrapText="1"/>
    </xf>
    <xf numFmtId="0" fontId="5" fillId="0" borderId="0" xfId="10" applyFont="1"/>
    <xf numFmtId="0" fontId="6" fillId="0" borderId="0" xfId="10" applyFont="1"/>
    <xf numFmtId="3" fontId="6" fillId="0" borderId="0" xfId="10" applyNumberFormat="1" applyFont="1"/>
    <xf numFmtId="0" fontId="6" fillId="0" borderId="0" xfId="10" applyFont="1" applyFill="1" applyBorder="1" applyAlignment="1">
      <alignment horizontal="left"/>
    </xf>
    <xf numFmtId="0" fontId="6" fillId="0" borderId="0" xfId="10" applyFont="1" applyFill="1"/>
    <xf numFmtId="3" fontId="6" fillId="0" borderId="0" xfId="10" applyNumberFormat="1" applyFont="1" applyFill="1"/>
    <xf numFmtId="0" fontId="6" fillId="2" borderId="4" xfId="10" applyFont="1" applyFill="1" applyBorder="1" applyAlignment="1">
      <alignment horizontal="right"/>
    </xf>
    <xf numFmtId="0" fontId="6" fillId="2" borderId="11" xfId="10" applyFont="1" applyFill="1" applyBorder="1" applyAlignment="1">
      <alignment horizontal="right" wrapText="1"/>
    </xf>
    <xf numFmtId="0" fontId="6" fillId="2" borderId="13" xfId="10" applyFont="1" applyFill="1" applyBorder="1" applyAlignment="1">
      <alignment horizontal="right"/>
    </xf>
    <xf numFmtId="0" fontId="6" fillId="2" borderId="4" xfId="1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 applyProtection="1">
      <alignment horizontal="center" wrapText="1"/>
    </xf>
    <xf numFmtId="49" fontId="6" fillId="2" borderId="63" xfId="0" applyNumberFormat="1" applyFont="1" applyFill="1" applyBorder="1" applyAlignment="1" applyProtection="1">
      <alignment horizontal="center" wrapText="1"/>
    </xf>
    <xf numFmtId="49" fontId="6" fillId="2" borderId="64" xfId="0" applyNumberFormat="1" applyFont="1" applyFill="1" applyBorder="1" applyAlignment="1" applyProtection="1">
      <alignment horizontal="center" wrapText="1"/>
    </xf>
    <xf numFmtId="174" fontId="5" fillId="0" borderId="0" xfId="0" applyNumberFormat="1" applyFont="1" applyFill="1"/>
    <xf numFmtId="0" fontId="6" fillId="0" borderId="0" xfId="0" applyFont="1" applyFill="1" applyAlignment="1">
      <alignment horizontal="left"/>
    </xf>
    <xf numFmtId="174" fontId="6" fillId="0" borderId="0" xfId="0" applyNumberFormat="1" applyFont="1" applyFill="1"/>
    <xf numFmtId="175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4" fontId="6" fillId="0" borderId="0" xfId="0" applyNumberFormat="1" applyFont="1" applyFill="1" applyAlignment="1">
      <alignment horizontal="right"/>
    </xf>
    <xf numFmtId="173" fontId="5" fillId="0" borderId="0" xfId="0" applyNumberFormat="1" applyFont="1" applyFill="1"/>
    <xf numFmtId="173" fontId="6" fillId="0" borderId="0" xfId="0" applyNumberFormat="1" applyFont="1" applyFill="1"/>
    <xf numFmtId="175" fontId="6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left"/>
    </xf>
    <xf numFmtId="4" fontId="30" fillId="0" borderId="0" xfId="0" applyNumberFormat="1" applyFont="1"/>
    <xf numFmtId="4" fontId="35" fillId="0" borderId="0" xfId="0" applyNumberFormat="1" applyFont="1"/>
    <xf numFmtId="185" fontId="5" fillId="3" borderId="0" xfId="0" applyNumberFormat="1" applyFont="1" applyFill="1" applyAlignment="1">
      <alignment horizontal="center"/>
    </xf>
    <xf numFmtId="165" fontId="5" fillId="3" borderId="0" xfId="6353" applyFont="1" applyFill="1" applyBorder="1" applyAlignment="1"/>
    <xf numFmtId="165" fontId="5" fillId="0" borderId="0" xfId="6353" applyFont="1" applyFill="1" applyBorder="1" applyAlignment="1"/>
    <xf numFmtId="0" fontId="34" fillId="0" borderId="0" xfId="6354" applyFont="1"/>
    <xf numFmtId="0" fontId="143" fillId="0" borderId="0" xfId="10" applyFont="1" applyFill="1" applyBorder="1"/>
    <xf numFmtId="3" fontId="0" fillId="0" borderId="0" xfId="0" applyNumberFormat="1" applyFill="1" applyBorder="1"/>
    <xf numFmtId="3" fontId="5" fillId="0" borderId="0" xfId="10" applyNumberFormat="1" applyFont="1"/>
    <xf numFmtId="3" fontId="5" fillId="0" borderId="0" xfId="0" applyNumberFormat="1" applyFont="1" applyFill="1"/>
    <xf numFmtId="3" fontId="6" fillId="0" borderId="0" xfId="0" applyNumberFormat="1" applyFont="1" applyFill="1"/>
    <xf numFmtId="3" fontId="5" fillId="3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3" fontId="6" fillId="3" borderId="0" xfId="0" applyNumberFormat="1" applyFont="1" applyFill="1"/>
    <xf numFmtId="0" fontId="208" fillId="0" borderId="0" xfId="6354" applyFont="1"/>
    <xf numFmtId="0" fontId="209" fillId="2" borderId="6" xfId="6354" applyFont="1" applyFill="1" applyBorder="1" applyAlignment="1">
      <alignment horizontal="left"/>
    </xf>
    <xf numFmtId="0" fontId="209" fillId="2" borderId="6" xfId="6354" applyFont="1" applyFill="1" applyBorder="1" applyAlignment="1">
      <alignment horizontal="right"/>
    </xf>
    <xf numFmtId="171" fontId="6" fillId="2" borderId="0" xfId="1" applyNumberFormat="1" applyFont="1" applyFill="1" applyBorder="1" applyAlignment="1" applyProtection="1"/>
    <xf numFmtId="169" fontId="5" fillId="0" borderId="0" xfId="0" applyNumberFormat="1" applyFont="1" applyAlignment="1">
      <alignment horizontal="right"/>
    </xf>
    <xf numFmtId="0" fontId="6" fillId="2" borderId="0" xfId="1" applyNumberFormat="1" applyFont="1" applyFill="1" applyBorder="1" applyAlignment="1" applyProtection="1">
      <alignment horizontal="center"/>
    </xf>
    <xf numFmtId="171" fontId="6" fillId="2" borderId="0" xfId="1" applyNumberFormat="1" applyFont="1" applyFill="1" applyBorder="1" applyAlignment="1" applyProtection="1">
      <alignment horizontal="center"/>
    </xf>
    <xf numFmtId="0" fontId="6" fillId="2" borderId="5" xfId="1" applyNumberFormat="1" applyFont="1" applyFill="1" applyBorder="1" applyAlignment="1" applyProtection="1">
      <alignment horizontal="center"/>
    </xf>
    <xf numFmtId="171" fontId="6" fillId="2" borderId="5" xfId="1" applyNumberFormat="1" applyFont="1" applyFill="1" applyBorder="1" applyAlignment="1" applyProtection="1">
      <alignment horizontal="center"/>
    </xf>
    <xf numFmtId="0" fontId="5" fillId="3" borderId="0" xfId="10" applyFont="1" applyFill="1" applyBorder="1" applyAlignment="1">
      <alignment horizontal="left"/>
    </xf>
    <xf numFmtId="0" fontId="5" fillId="0" borderId="0" xfId="10" applyFont="1" applyFill="1" applyBorder="1" applyAlignment="1">
      <alignment horizontal="left" wrapText="1"/>
    </xf>
    <xf numFmtId="0" fontId="6" fillId="3" borderId="0" xfId="10" applyFont="1" applyFill="1" applyBorder="1" applyAlignment="1">
      <alignment horizontal="left"/>
    </xf>
    <xf numFmtId="0" fontId="5" fillId="3" borderId="0" xfId="10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/>
    <xf numFmtId="165" fontId="14" fillId="0" borderId="0" xfId="0" applyNumberFormat="1" applyFont="1" applyFill="1"/>
    <xf numFmtId="181" fontId="5" fillId="0" borderId="0" xfId="0" applyNumberFormat="1" applyFont="1" applyFill="1"/>
    <xf numFmtId="0" fontId="5" fillId="3" borderId="8" xfId="0" applyFont="1" applyFill="1" applyBorder="1" applyAlignment="1">
      <alignment horizontal="left"/>
    </xf>
    <xf numFmtId="176" fontId="5" fillId="3" borderId="8" xfId="0" applyNumberFormat="1" applyFont="1" applyFill="1" applyBorder="1" applyAlignment="1">
      <alignment horizontal="right"/>
    </xf>
    <xf numFmtId="180" fontId="5" fillId="3" borderId="8" xfId="0" applyNumberFormat="1" applyFont="1" applyFill="1" applyBorder="1" applyAlignment="1"/>
    <xf numFmtId="180" fontId="5" fillId="3" borderId="8" xfId="0" applyNumberFormat="1" applyFont="1" applyFill="1" applyBorder="1" applyAlignment="1">
      <alignment horizontal="right"/>
    </xf>
    <xf numFmtId="172" fontId="5" fillId="3" borderId="8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5" fontId="6" fillId="2" borderId="63" xfId="0" applyNumberFormat="1" applyFont="1" applyFill="1" applyBorder="1" applyAlignment="1">
      <alignment horizontal="center" wrapText="1"/>
    </xf>
    <xf numFmtId="165" fontId="6" fillId="2" borderId="21" xfId="0" applyNumberFormat="1" applyFont="1" applyFill="1" applyBorder="1"/>
    <xf numFmtId="0" fontId="5" fillId="3" borderId="0" xfId="0" applyFont="1" applyFill="1" applyBorder="1" applyAlignment="1">
      <alignment horizontal="left"/>
    </xf>
    <xf numFmtId="180" fontId="5" fillId="3" borderId="0" xfId="0" applyNumberFormat="1" applyFont="1" applyFill="1" applyBorder="1" applyAlignment="1"/>
    <xf numFmtId="180" fontId="5" fillId="3" borderId="0" xfId="0" applyNumberFormat="1" applyFont="1" applyFill="1" applyBorder="1" applyAlignment="1">
      <alignment horizontal="center"/>
    </xf>
    <xf numFmtId="172" fontId="5" fillId="3" borderId="0" xfId="0" applyNumberFormat="1" applyFont="1" applyFill="1" applyBorder="1" applyAlignment="1">
      <alignment horizontal="right"/>
    </xf>
    <xf numFmtId="0" fontId="5" fillId="60" borderId="4" xfId="0" applyFont="1" applyFill="1" applyBorder="1" applyAlignment="1">
      <alignment horizontal="left"/>
    </xf>
    <xf numFmtId="181" fontId="5" fillId="3" borderId="0" xfId="0" applyNumberFormat="1" applyFont="1" applyFill="1" applyBorder="1"/>
    <xf numFmtId="169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 applyProtection="1"/>
    <xf numFmtId="181" fontId="5" fillId="60" borderId="0" xfId="0" applyNumberFormat="1" applyFont="1" applyFill="1"/>
    <xf numFmtId="183" fontId="5" fillId="3" borderId="0" xfId="0" applyNumberFormat="1" applyFont="1" applyFill="1" applyBorder="1"/>
    <xf numFmtId="166" fontId="5" fillId="3" borderId="0" xfId="0" applyNumberFormat="1" applyFont="1" applyFill="1" applyBorder="1" applyAlignment="1">
      <alignment horizontal="center"/>
    </xf>
    <xf numFmtId="181" fontId="6" fillId="3" borderId="0" xfId="0" applyNumberFormat="1" applyFont="1" applyFill="1" applyBorder="1"/>
    <xf numFmtId="183" fontId="5" fillId="3" borderId="0" xfId="0" applyNumberFormat="1" applyFont="1" applyFill="1" applyBorder="1" applyAlignment="1">
      <alignment horizontal="center"/>
    </xf>
    <xf numFmtId="1" fontId="5" fillId="60" borderId="4" xfId="0" applyNumberFormat="1" applyFont="1" applyFill="1" applyBorder="1" applyAlignment="1">
      <alignment horizontal="left"/>
    </xf>
    <xf numFmtId="181" fontId="5" fillId="60" borderId="4" xfId="0" applyNumberFormat="1" applyFont="1" applyFill="1" applyBorder="1"/>
    <xf numFmtId="0" fontId="5" fillId="60" borderId="0" xfId="0" applyFont="1" applyFill="1"/>
    <xf numFmtId="0" fontId="5" fillId="60" borderId="0" xfId="0" applyFont="1" applyFill="1" applyAlignment="1">
      <alignment horizontal="left"/>
    </xf>
    <xf numFmtId="165" fontId="5" fillId="60" borderId="0" xfId="0" applyNumberFormat="1" applyFont="1" applyFill="1"/>
    <xf numFmtId="165" fontId="5" fillId="60" borderId="4" xfId="0" applyNumberFormat="1" applyFont="1" applyFill="1" applyBorder="1"/>
    <xf numFmtId="165" fontId="5" fillId="60" borderId="0" xfId="0" applyNumberFormat="1" applyFont="1" applyFill="1" applyBorder="1"/>
    <xf numFmtId="181" fontId="5" fillId="60" borderId="0" xfId="0" applyNumberFormat="1" applyFont="1" applyFill="1" applyBorder="1"/>
    <xf numFmtId="165" fontId="14" fillId="60" borderId="0" xfId="0" applyNumberFormat="1" applyFont="1" applyFill="1"/>
    <xf numFmtId="165" fontId="14" fillId="60" borderId="4" xfId="0" applyNumberFormat="1" applyFont="1" applyFill="1" applyBorder="1"/>
    <xf numFmtId="3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0" fontId="210" fillId="0" borderId="0" xfId="3" applyFont="1"/>
    <xf numFmtId="1" fontId="6" fillId="2" borderId="6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0" fillId="0" borderId="0" xfId="3" applyFont="1" applyFill="1"/>
    <xf numFmtId="165" fontId="25" fillId="0" borderId="0" xfId="0" applyNumberFormat="1" applyFont="1" applyFill="1"/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 applyProtection="1">
      <alignment horizontal="center" wrapText="1"/>
    </xf>
    <xf numFmtId="181" fontId="6" fillId="0" borderId="0" xfId="0" applyNumberFormat="1" applyFont="1" applyFill="1"/>
    <xf numFmtId="181" fontId="6" fillId="0" borderId="0" xfId="0" applyNumberFormat="1" applyFont="1" applyFill="1" applyBorder="1"/>
    <xf numFmtId="3" fontId="6" fillId="0" borderId="0" xfId="0" applyNumberFormat="1" applyFont="1" applyFill="1" applyBorder="1"/>
    <xf numFmtId="3" fontId="5" fillId="3" borderId="4" xfId="0" applyNumberFormat="1" applyFont="1" applyFill="1" applyBorder="1" applyAlignment="1">
      <alignment horizontal="right"/>
    </xf>
    <xf numFmtId="172" fontId="5" fillId="0" borderId="0" xfId="1" applyNumberFormat="1" applyFont="1" applyFill="1" applyBorder="1" applyAlignment="1" applyProtection="1">
      <alignment horizontal="center"/>
      <protection locked="0"/>
    </xf>
    <xf numFmtId="177" fontId="5" fillId="0" borderId="0" xfId="1" applyNumberFormat="1" applyFont="1" applyFill="1" applyBorder="1" applyAlignment="1">
      <alignment horizontal="center"/>
    </xf>
    <xf numFmtId="170" fontId="5" fillId="0" borderId="4" xfId="1" applyFont="1" applyFill="1" applyBorder="1" applyAlignment="1">
      <alignment horizontal="left"/>
    </xf>
    <xf numFmtId="1" fontId="5" fillId="3" borderId="8" xfId="1" applyNumberFormat="1" applyFont="1" applyFill="1" applyBorder="1" applyAlignment="1">
      <alignment horizontal="left"/>
    </xf>
    <xf numFmtId="172" fontId="5" fillId="3" borderId="8" xfId="1" applyNumberFormat="1" applyFont="1" applyFill="1" applyBorder="1" applyAlignment="1" applyProtection="1">
      <alignment horizontal="right"/>
      <protection locked="0"/>
    </xf>
    <xf numFmtId="177" fontId="5" fillId="3" borderId="8" xfId="1" applyNumberFormat="1" applyFont="1" applyFill="1" applyBorder="1" applyAlignment="1">
      <alignment horizontal="right"/>
    </xf>
    <xf numFmtId="176" fontId="5" fillId="3" borderId="8" xfId="1" applyNumberFormat="1" applyFont="1" applyFill="1" applyBorder="1" applyAlignment="1">
      <alignment horizontal="right"/>
    </xf>
    <xf numFmtId="184" fontId="5" fillId="3" borderId="8" xfId="1" applyNumberFormat="1" applyFont="1" applyFill="1" applyBorder="1" applyAlignment="1">
      <alignment horizontal="right"/>
    </xf>
    <xf numFmtId="1" fontId="5" fillId="3" borderId="4" xfId="1" applyNumberFormat="1" applyFont="1" applyFill="1" applyBorder="1" applyAlignment="1">
      <alignment horizontal="left"/>
    </xf>
    <xf numFmtId="172" fontId="5" fillId="3" borderId="4" xfId="1" applyNumberFormat="1" applyFont="1" applyFill="1" applyBorder="1" applyAlignment="1" applyProtection="1">
      <alignment horizontal="center"/>
      <protection locked="0"/>
    </xf>
    <xf numFmtId="177" fontId="5" fillId="3" borderId="4" xfId="1" applyNumberFormat="1" applyFont="1" applyFill="1" applyBorder="1" applyAlignment="1">
      <alignment horizontal="center"/>
    </xf>
    <xf numFmtId="172" fontId="5" fillId="3" borderId="4" xfId="1" applyNumberFormat="1" applyFont="1" applyFill="1" applyBorder="1" applyAlignment="1" applyProtection="1">
      <alignment horizontal="right"/>
      <protection locked="0"/>
    </xf>
    <xf numFmtId="177" fontId="5" fillId="3" borderId="4" xfId="1" applyNumberFormat="1" applyFont="1" applyFill="1" applyBorder="1" applyAlignment="1">
      <alignment horizontal="right"/>
    </xf>
    <xf numFmtId="179" fontId="5" fillId="3" borderId="60" xfId="1" applyNumberFormat="1" applyFont="1" applyFill="1" applyBorder="1" applyAlignment="1" applyProtection="1">
      <alignment horizontal="right"/>
      <protection locked="0"/>
    </xf>
    <xf numFmtId="186" fontId="5" fillId="3" borderId="8" xfId="1" applyNumberFormat="1" applyFont="1" applyFill="1" applyBorder="1" applyAlignment="1" applyProtection="1">
      <alignment horizontal="right"/>
      <protection locked="0"/>
    </xf>
    <xf numFmtId="179" fontId="5" fillId="3" borderId="61" xfId="1" applyNumberFormat="1" applyFont="1" applyFill="1" applyBorder="1" applyAlignment="1" applyProtection="1">
      <alignment horizontal="right"/>
      <protection locked="0"/>
    </xf>
    <xf numFmtId="186" fontId="5" fillId="3" borderId="4" xfId="1" applyNumberFormat="1" applyFont="1" applyFill="1" applyBorder="1" applyAlignment="1" applyProtection="1">
      <alignment horizontal="right"/>
      <protection locked="0"/>
    </xf>
    <xf numFmtId="179" fontId="5" fillId="3" borderId="62" xfId="1" applyNumberFormat="1" applyFont="1" applyFill="1" applyBorder="1" applyAlignment="1" applyProtection="1">
      <alignment horizontal="right"/>
      <protection locked="0"/>
    </xf>
    <xf numFmtId="169" fontId="5" fillId="0" borderId="0" xfId="1" applyNumberFormat="1" applyFont="1" applyFill="1" applyBorder="1" applyAlignment="1">
      <alignment horizontal="center"/>
    </xf>
    <xf numFmtId="174" fontId="5" fillId="0" borderId="0" xfId="1" applyNumberFormat="1" applyFont="1" applyFill="1" applyBorder="1" applyAlignment="1">
      <alignment horizontal="center"/>
    </xf>
    <xf numFmtId="182" fontId="5" fillId="0" borderId="0" xfId="1" applyNumberFormat="1" applyFont="1" applyFill="1" applyBorder="1" applyAlignment="1">
      <alignment horizontal="right"/>
    </xf>
    <xf numFmtId="170" fontId="30" fillId="0" borderId="4" xfId="1" applyFont="1" applyFill="1" applyBorder="1" applyAlignment="1">
      <alignment horizontal="left"/>
    </xf>
    <xf numFmtId="0" fontId="30" fillId="0" borderId="4" xfId="0" applyFont="1" applyFill="1" applyBorder="1"/>
    <xf numFmtId="169" fontId="5" fillId="3" borderId="8" xfId="1" applyNumberFormat="1" applyFont="1" applyFill="1" applyBorder="1" applyAlignment="1">
      <alignment horizontal="right"/>
    </xf>
    <xf numFmtId="174" fontId="5" fillId="3" borderId="8" xfId="1" applyNumberFormat="1" applyFont="1" applyFill="1" applyBorder="1" applyAlignment="1">
      <alignment horizontal="right"/>
    </xf>
    <xf numFmtId="169" fontId="5" fillId="3" borderId="4" xfId="1" applyNumberFormat="1" applyFont="1" applyFill="1" applyBorder="1" applyAlignment="1">
      <alignment horizontal="center"/>
    </xf>
    <xf numFmtId="174" fontId="5" fillId="3" borderId="4" xfId="1" applyNumberFormat="1" applyFont="1" applyFill="1" applyBorder="1" applyAlignment="1">
      <alignment horizontal="center"/>
    </xf>
    <xf numFmtId="169" fontId="5" fillId="3" borderId="4" xfId="1" applyNumberFormat="1" applyFont="1" applyFill="1" applyBorder="1" applyAlignment="1">
      <alignment horizontal="right"/>
    </xf>
    <xf numFmtId="174" fontId="5" fillId="3" borderId="4" xfId="1" applyNumberFormat="1" applyFont="1" applyFill="1" applyBorder="1" applyAlignment="1">
      <alignment horizontal="right"/>
    </xf>
    <xf numFmtId="184" fontId="5" fillId="0" borderId="0" xfId="0" applyNumberFormat="1" applyFont="1" applyFill="1"/>
    <xf numFmtId="174" fontId="5" fillId="3" borderId="8" xfId="1" applyNumberFormat="1" applyFont="1" applyFill="1" applyBorder="1" applyAlignment="1" applyProtection="1">
      <alignment horizontal="center"/>
      <protection locked="0"/>
    </xf>
    <xf numFmtId="174" fontId="5" fillId="3" borderId="4" xfId="1" applyNumberFormat="1" applyFont="1" applyFill="1" applyBorder="1" applyAlignment="1" applyProtection="1">
      <alignment horizontal="center"/>
      <protection locked="0"/>
    </xf>
    <xf numFmtId="0" fontId="20" fillId="0" borderId="0" xfId="3" applyFont="1" applyBorder="1"/>
    <xf numFmtId="0" fontId="5" fillId="0" borderId="0" xfId="10" applyFont="1" applyFill="1" applyBorder="1" applyAlignment="1">
      <alignment horizontal="left"/>
    </xf>
    <xf numFmtId="0" fontId="5" fillId="60" borderId="0" xfId="0" applyFont="1" applyFill="1" applyBorder="1" applyAlignment="1">
      <alignment horizontal="left"/>
    </xf>
    <xf numFmtId="176" fontId="5" fillId="35" borderId="0" xfId="0" applyNumberFormat="1" applyFont="1" applyFill="1" applyBorder="1" applyAlignment="1">
      <alignment horizontal="right"/>
    </xf>
    <xf numFmtId="180" fontId="5" fillId="35" borderId="0" xfId="0" applyNumberFormat="1" applyFont="1" applyFill="1" applyBorder="1" applyAlignment="1"/>
    <xf numFmtId="176" fontId="5" fillId="35" borderId="0" xfId="0" applyNumberFormat="1" applyFont="1" applyFill="1" applyBorder="1" applyAlignment="1">
      <alignment horizontal="center"/>
    </xf>
    <xf numFmtId="180" fontId="5" fillId="35" borderId="0" xfId="0" applyNumberFormat="1" applyFont="1" applyFill="1" applyBorder="1" applyAlignment="1">
      <alignment horizontal="center"/>
    </xf>
    <xf numFmtId="172" fontId="5" fillId="35" borderId="0" xfId="0" applyNumberFormat="1" applyFont="1" applyFill="1" applyBorder="1" applyAlignment="1">
      <alignment horizontal="right"/>
    </xf>
    <xf numFmtId="180" fontId="5" fillId="35" borderId="0" xfId="0" applyNumberFormat="1" applyFont="1" applyFill="1" applyBorder="1" applyAlignment="1">
      <alignment horizontal="right"/>
    </xf>
    <xf numFmtId="1" fontId="30" fillId="0" borderId="0" xfId="0" applyNumberFormat="1" applyFont="1" applyFill="1"/>
    <xf numFmtId="168" fontId="30" fillId="0" borderId="0" xfId="0" applyNumberFormat="1" applyFont="1" applyFill="1"/>
    <xf numFmtId="3" fontId="35" fillId="3" borderId="0" xfId="10" applyNumberFormat="1" applyFont="1" applyFill="1" applyBorder="1" applyAlignment="1">
      <alignment horizontal="right"/>
    </xf>
    <xf numFmtId="168" fontId="35" fillId="3" borderId="0" xfId="10" applyNumberFormat="1" applyFont="1" applyFill="1" applyBorder="1" applyAlignment="1">
      <alignment horizontal="right"/>
    </xf>
    <xf numFmtId="165" fontId="35" fillId="3" borderId="0" xfId="10" applyNumberFormat="1" applyFont="1" applyFill="1" applyBorder="1" applyAlignment="1">
      <alignment horizontal="right"/>
    </xf>
    <xf numFmtId="0" fontId="35" fillId="3" borderId="0" xfId="10" applyFont="1" applyFill="1" applyBorder="1" applyAlignment="1">
      <alignment horizontal="left"/>
    </xf>
    <xf numFmtId="0" fontId="35" fillId="0" borderId="0" xfId="10" applyFont="1" applyFill="1"/>
    <xf numFmtId="169" fontId="5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horizontal="center"/>
    </xf>
    <xf numFmtId="169" fontId="6" fillId="3" borderId="0" xfId="0" applyNumberFormat="1" applyFont="1" applyFill="1" applyBorder="1" applyAlignment="1" applyProtection="1"/>
    <xf numFmtId="169" fontId="5" fillId="3" borderId="0" xfId="0" applyNumberFormat="1" applyFont="1" applyFill="1" applyBorder="1" applyAlignment="1" applyProtection="1">
      <alignment horizontal="center"/>
    </xf>
    <xf numFmtId="169" fontId="6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>
      <alignment horizontal="center"/>
    </xf>
    <xf numFmtId="172" fontId="5" fillId="3" borderId="0" xfId="0" applyNumberFormat="1" applyFont="1" applyFill="1" applyBorder="1" applyAlignment="1" applyProtection="1"/>
    <xf numFmtId="1" fontId="5" fillId="60" borderId="0" xfId="0" applyNumberFormat="1" applyFont="1" applyFill="1" applyBorder="1" applyAlignment="1">
      <alignment horizontal="left"/>
    </xf>
    <xf numFmtId="183" fontId="5" fillId="60" borderId="0" xfId="0" applyNumberFormat="1" applyFont="1" applyFill="1" applyBorder="1"/>
    <xf numFmtId="166" fontId="5" fillId="60" borderId="0" xfId="0" applyNumberFormat="1" applyFont="1" applyFill="1" applyBorder="1" applyAlignment="1">
      <alignment horizontal="center"/>
    </xf>
    <xf numFmtId="181" fontId="6" fillId="60" borderId="0" xfId="0" applyNumberFormat="1" applyFont="1" applyFill="1" applyBorder="1"/>
    <xf numFmtId="183" fontId="5" fillId="60" borderId="0" xfId="0" applyNumberFormat="1" applyFont="1" applyFill="1" applyBorder="1" applyAlignment="1">
      <alignment horizontal="center"/>
    </xf>
    <xf numFmtId="183" fontId="5" fillId="3" borderId="4" xfId="0" applyNumberFormat="1" applyFont="1" applyFill="1" applyBorder="1"/>
    <xf numFmtId="181" fontId="5" fillId="3" borderId="4" xfId="0" applyNumberFormat="1" applyFont="1" applyFill="1" applyBorder="1"/>
    <xf numFmtId="166" fontId="5" fillId="3" borderId="4" xfId="0" applyNumberFormat="1" applyFont="1" applyFill="1" applyBorder="1" applyAlignment="1">
      <alignment horizontal="center"/>
    </xf>
    <xf numFmtId="181" fontId="6" fillId="3" borderId="4" xfId="0" applyNumberFormat="1" applyFont="1" applyFill="1" applyBorder="1"/>
    <xf numFmtId="183" fontId="5" fillId="3" borderId="4" xfId="0" applyNumberFormat="1" applyFont="1" applyFill="1" applyBorder="1" applyAlignment="1">
      <alignment horizontal="center"/>
    </xf>
    <xf numFmtId="169" fontId="5" fillId="60" borderId="4" xfId="0" applyNumberFormat="1" applyFont="1" applyFill="1" applyBorder="1" applyAlignment="1" applyProtection="1"/>
    <xf numFmtId="0" fontId="5" fillId="60" borderId="4" xfId="0" applyNumberFormat="1" applyFont="1" applyFill="1" applyBorder="1" applyAlignment="1" applyProtection="1">
      <alignment horizontal="center"/>
    </xf>
    <xf numFmtId="169" fontId="6" fillId="60" borderId="4" xfId="0" applyNumberFormat="1" applyFont="1" applyFill="1" applyBorder="1" applyAlignment="1" applyProtection="1"/>
    <xf numFmtId="169" fontId="5" fillId="60" borderId="4" xfId="0" applyNumberFormat="1" applyFont="1" applyFill="1" applyBorder="1" applyAlignment="1" applyProtection="1">
      <alignment horizontal="center"/>
    </xf>
    <xf numFmtId="169" fontId="6" fillId="60" borderId="4" xfId="0" applyNumberFormat="1" applyFont="1" applyFill="1" applyBorder="1" applyAlignment="1" applyProtection="1">
      <alignment horizontal="center"/>
    </xf>
    <xf numFmtId="3" fontId="5" fillId="60" borderId="4" xfId="0" applyNumberFormat="1" applyFont="1" applyFill="1" applyBorder="1" applyAlignment="1">
      <alignment horizontal="center"/>
    </xf>
    <xf numFmtId="172" fontId="5" fillId="60" borderId="4" xfId="0" applyNumberFormat="1" applyFont="1" applyFill="1" applyBorder="1" applyAlignment="1" applyProtection="1"/>
    <xf numFmtId="0" fontId="17" fillId="0" borderId="0" xfId="3" applyFont="1"/>
    <xf numFmtId="165" fontId="9" fillId="2" borderId="4" xfId="0" applyNumberFormat="1" applyFont="1" applyFill="1" applyBorder="1" applyAlignment="1">
      <alignment horizontal="center" wrapText="1"/>
    </xf>
    <xf numFmtId="182" fontId="5" fillId="0" borderId="0" xfId="0" applyNumberFormat="1" applyFont="1"/>
    <xf numFmtId="182" fontId="6" fillId="0" borderId="0" xfId="0" applyNumberFormat="1" applyFont="1"/>
    <xf numFmtId="182" fontId="5" fillId="3" borderId="0" xfId="0" applyNumberFormat="1" applyFont="1" applyFill="1"/>
    <xf numFmtId="182" fontId="6" fillId="3" borderId="0" xfId="0" applyNumberFormat="1" applyFont="1" applyFill="1"/>
    <xf numFmtId="182" fontId="5" fillId="0" borderId="0" xfId="0" applyNumberFormat="1" applyFont="1" applyFill="1"/>
    <xf numFmtId="182" fontId="5" fillId="3" borderId="0" xfId="0" applyNumberFormat="1" applyFont="1" applyFill="1" applyBorder="1"/>
    <xf numFmtId="182" fontId="6" fillId="3" borderId="0" xfId="0" applyNumberFormat="1" applyFont="1" applyFill="1" applyBorder="1"/>
    <xf numFmtId="3" fontId="5" fillId="60" borderId="0" xfId="0" applyNumberFormat="1" applyFont="1" applyFill="1" applyBorder="1"/>
    <xf numFmtId="3" fontId="6" fillId="60" borderId="0" xfId="0" applyNumberFormat="1" applyFont="1" applyFill="1"/>
    <xf numFmtId="0" fontId="5" fillId="60" borderId="4" xfId="0" applyFont="1" applyFill="1" applyBorder="1"/>
    <xf numFmtId="3" fontId="5" fillId="60" borderId="4" xfId="0" applyNumberFormat="1" applyFont="1" applyFill="1" applyBorder="1"/>
    <xf numFmtId="182" fontId="5" fillId="0" borderId="0" xfId="0" applyNumberFormat="1" applyFont="1" applyFill="1" applyBorder="1"/>
    <xf numFmtId="182" fontId="6" fillId="0" borderId="0" xfId="0" applyNumberFormat="1" applyFont="1" applyFill="1" applyBorder="1"/>
    <xf numFmtId="182" fontId="5" fillId="3" borderId="4" xfId="0" applyNumberFormat="1" applyFont="1" applyFill="1" applyBorder="1"/>
    <xf numFmtId="182" fontId="6" fillId="3" borderId="4" xfId="0" applyNumberFormat="1" applyFont="1" applyFill="1" applyBorder="1"/>
    <xf numFmtId="0" fontId="205" fillId="0" borderId="0" xfId="3" applyFont="1"/>
    <xf numFmtId="4" fontId="213" fillId="0" borderId="0" xfId="0" applyNumberFormat="1" applyFont="1" applyAlignment="1">
      <alignment horizontal="left"/>
    </xf>
    <xf numFmtId="165" fontId="207" fillId="0" borderId="0" xfId="0" applyNumberFormat="1" applyFont="1"/>
    <xf numFmtId="165" fontId="211" fillId="0" borderId="0" xfId="0" applyNumberFormat="1" applyFont="1"/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right"/>
    </xf>
    <xf numFmtId="180" fontId="5" fillId="3" borderId="4" xfId="0" applyNumberFormat="1" applyFont="1" applyFill="1" applyBorder="1" applyAlignment="1"/>
    <xf numFmtId="176" fontId="5" fillId="3" borderId="4" xfId="0" applyNumberFormat="1" applyFont="1" applyFill="1" applyBorder="1" applyAlignment="1">
      <alignment horizontal="center"/>
    </xf>
    <xf numFmtId="180" fontId="5" fillId="3" borderId="4" xfId="0" applyNumberFormat="1" applyFont="1" applyFill="1" applyBorder="1" applyAlignment="1">
      <alignment horizontal="center"/>
    </xf>
    <xf numFmtId="172" fontId="5" fillId="3" borderId="4" xfId="0" applyNumberFormat="1" applyFont="1" applyFill="1" applyBorder="1" applyAlignment="1">
      <alignment horizontal="right"/>
    </xf>
    <xf numFmtId="180" fontId="5" fillId="3" borderId="4" xfId="0" applyNumberFormat="1" applyFont="1" applyFill="1" applyBorder="1" applyAlignment="1">
      <alignment horizontal="right"/>
    </xf>
    <xf numFmtId="0" fontId="5" fillId="0" borderId="0" xfId="10" applyFont="1" applyFill="1" applyBorder="1" applyAlignment="1">
      <alignment horizontal="left"/>
    </xf>
    <xf numFmtId="167" fontId="5" fillId="60" borderId="0" xfId="0" applyNumberFormat="1" applyFont="1" applyFill="1" applyBorder="1" applyAlignment="1">
      <alignment horizontal="center"/>
    </xf>
    <xf numFmtId="3" fontId="5" fillId="60" borderId="0" xfId="0" applyNumberFormat="1" applyFont="1" applyFill="1" applyBorder="1" applyAlignment="1">
      <alignment horizontal="right"/>
    </xf>
    <xf numFmtId="165" fontId="5" fillId="60" borderId="0" xfId="0" applyNumberFormat="1" applyFont="1" applyFill="1" applyBorder="1" applyAlignment="1">
      <alignment horizontal="right"/>
    </xf>
    <xf numFmtId="167" fontId="5" fillId="3" borderId="4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right"/>
    </xf>
    <xf numFmtId="3" fontId="5" fillId="0" borderId="0" xfId="10" applyNumberFormat="1" applyFont="1" applyFill="1" applyBorder="1" applyAlignment="1">
      <alignment horizontal="right"/>
    </xf>
    <xf numFmtId="168" fontId="5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3" fontId="5" fillId="3" borderId="0" xfId="10" applyNumberFormat="1" applyFont="1" applyFill="1" applyBorder="1" applyAlignment="1">
      <alignment horizontal="right"/>
    </xf>
    <xf numFmtId="168" fontId="5" fillId="3" borderId="0" xfId="10" applyNumberFormat="1" applyFont="1" applyFill="1" applyBorder="1" applyAlignment="1">
      <alignment horizontal="right"/>
    </xf>
    <xf numFmtId="165" fontId="5" fillId="3" borderId="0" xfId="10" applyNumberFormat="1" applyFont="1" applyFill="1" applyBorder="1" applyAlignment="1">
      <alignment horizontal="right"/>
    </xf>
    <xf numFmtId="3" fontId="6" fillId="3" borderId="0" xfId="10" applyNumberFormat="1" applyFont="1" applyFill="1" applyBorder="1" applyAlignment="1">
      <alignment horizontal="right"/>
    </xf>
    <xf numFmtId="168" fontId="6" fillId="3" borderId="0" xfId="10" applyNumberFormat="1" applyFont="1" applyFill="1" applyBorder="1" applyAlignment="1">
      <alignment horizontal="right"/>
    </xf>
    <xf numFmtId="165" fontId="6" fillId="3" borderId="0" xfId="10" applyNumberFormat="1" applyFont="1" applyFill="1" applyBorder="1" applyAlignment="1">
      <alignment horizontal="right"/>
    </xf>
    <xf numFmtId="3" fontId="6" fillId="0" borderId="0" xfId="10" applyNumberFormat="1" applyFont="1" applyFill="1" applyBorder="1" applyAlignment="1">
      <alignment horizontal="right"/>
    </xf>
    <xf numFmtId="168" fontId="6" fillId="0" borderId="0" xfId="10" applyNumberFormat="1" applyFont="1" applyFill="1" applyBorder="1" applyAlignment="1">
      <alignment horizontal="right"/>
    </xf>
    <xf numFmtId="165" fontId="6" fillId="0" borderId="0" xfId="10" applyNumberFormat="1" applyFont="1" applyFill="1" applyBorder="1" applyAlignment="1">
      <alignment horizontal="right"/>
    </xf>
    <xf numFmtId="0" fontId="5" fillId="0" borderId="0" xfId="10" applyFont="1" applyFill="1" applyBorder="1" applyAlignment="1">
      <alignment horizontal="left"/>
    </xf>
    <xf numFmtId="0" fontId="202" fillId="36" borderId="0" xfId="6354" applyFont="1" applyFill="1" applyBorder="1" applyAlignment="1">
      <alignment horizontal="left"/>
    </xf>
    <xf numFmtId="3" fontId="202" fillId="36" borderId="0" xfId="6354" applyNumberFormat="1" applyFont="1" applyFill="1" applyBorder="1" applyAlignment="1">
      <alignment horizontal="right"/>
    </xf>
    <xf numFmtId="0" fontId="34" fillId="35" borderId="0" xfId="6354" quotePrefix="1" applyFont="1" applyFill="1" applyBorder="1" applyAlignment="1">
      <alignment horizontal="left"/>
    </xf>
    <xf numFmtId="3" fontId="34" fillId="35" borderId="0" xfId="6354" applyNumberFormat="1" applyFont="1" applyFill="1" applyBorder="1" applyAlignment="1">
      <alignment horizontal="right"/>
    </xf>
    <xf numFmtId="0" fontId="34" fillId="36" borderId="0" xfId="6354" quotePrefix="1" applyFont="1" applyFill="1" applyBorder="1" applyAlignment="1">
      <alignment horizontal="left"/>
    </xf>
    <xf numFmtId="3" fontId="34" fillId="36" borderId="0" xfId="6354" applyNumberFormat="1" applyFont="1" applyFill="1" applyBorder="1" applyAlignment="1">
      <alignment horizontal="right"/>
    </xf>
    <xf numFmtId="0" fontId="34" fillId="3" borderId="0" xfId="6354" quotePrefix="1" applyFont="1" applyFill="1" applyBorder="1" applyAlignment="1">
      <alignment horizontal="left"/>
    </xf>
    <xf numFmtId="3" fontId="34" fillId="3" borderId="0" xfId="6354" applyNumberFormat="1" applyFont="1" applyFill="1" applyBorder="1" applyAlignment="1">
      <alignment horizontal="right"/>
    </xf>
    <xf numFmtId="0" fontId="34" fillId="0" borderId="0" xfId="6354" quotePrefix="1" applyFont="1" applyFill="1" applyBorder="1" applyAlignment="1">
      <alignment horizontal="left"/>
    </xf>
    <xf numFmtId="3" fontId="34" fillId="0" borderId="0" xfId="6354" applyNumberFormat="1" applyFont="1" applyFill="1" applyBorder="1" applyAlignment="1">
      <alignment horizontal="right"/>
    </xf>
    <xf numFmtId="0" fontId="202" fillId="3" borderId="0" xfId="6354" applyFont="1" applyFill="1" applyBorder="1" applyAlignment="1">
      <alignment horizontal="left"/>
    </xf>
    <xf numFmtId="3" fontId="202" fillId="3" borderId="0" xfId="6354" applyNumberFormat="1" applyFont="1" applyFill="1" applyBorder="1" applyAlignment="1">
      <alignment horizontal="right"/>
    </xf>
    <xf numFmtId="0" fontId="202" fillId="0" borderId="0" xfId="6354" applyFont="1" applyFill="1" applyBorder="1" applyAlignment="1">
      <alignment horizontal="left" wrapText="1"/>
    </xf>
    <xf numFmtId="3" fontId="202" fillId="0" borderId="0" xfId="6354" applyNumberFormat="1" applyFont="1" applyFill="1" applyBorder="1" applyAlignment="1">
      <alignment horizontal="right" wrapText="1"/>
    </xf>
    <xf numFmtId="0" fontId="34" fillId="3" borderId="0" xfId="6354" quotePrefix="1" applyFont="1" applyFill="1" applyBorder="1" applyAlignment="1">
      <alignment horizontal="left" wrapText="1"/>
    </xf>
    <xf numFmtId="3" fontId="34" fillId="3" borderId="0" xfId="6354" applyNumberFormat="1" applyFont="1" applyFill="1" applyBorder="1" applyAlignment="1">
      <alignment horizontal="right" wrapText="1"/>
    </xf>
    <xf numFmtId="0" fontId="34" fillId="0" borderId="0" xfId="6354" quotePrefix="1" applyFont="1" applyFill="1" applyBorder="1" applyAlignment="1">
      <alignment horizontal="left" wrapText="1"/>
    </xf>
    <xf numFmtId="3" fontId="34" fillId="0" borderId="0" xfId="6354" applyNumberFormat="1" applyFont="1" applyFill="1" applyBorder="1" applyAlignment="1">
      <alignment horizontal="right" wrapText="1"/>
    </xf>
    <xf numFmtId="0" fontId="34" fillId="0" borderId="0" xfId="6354" applyFont="1" applyFill="1" applyBorder="1" applyAlignment="1">
      <alignment horizontal="left" wrapText="1"/>
    </xf>
    <xf numFmtId="165" fontId="34" fillId="0" borderId="0" xfId="6354" applyNumberFormat="1" applyFont="1" applyFill="1" applyBorder="1" applyAlignment="1">
      <alignment horizontal="right" wrapText="1"/>
    </xf>
    <xf numFmtId="168" fontId="34" fillId="0" borderId="0" xfId="6354" applyNumberFormat="1" applyFont="1" applyFill="1" applyBorder="1" applyAlignment="1">
      <alignment horizontal="right" wrapText="1"/>
    </xf>
    <xf numFmtId="3" fontId="34" fillId="3" borderId="0" xfId="6354" quotePrefix="1" applyNumberFormat="1" applyFont="1" applyFill="1" applyBorder="1" applyAlignment="1">
      <alignment horizontal="right" wrapText="1"/>
    </xf>
    <xf numFmtId="0" fontId="202" fillId="3" borderId="0" xfId="6354" applyFont="1" applyFill="1" applyBorder="1" applyAlignment="1">
      <alignment horizontal="left" wrapText="1"/>
    </xf>
    <xf numFmtId="3" fontId="202" fillId="3" borderId="0" xfId="6354" applyNumberFormat="1" applyFont="1" applyFill="1" applyBorder="1" applyAlignment="1">
      <alignment horizontal="right" wrapText="1"/>
    </xf>
    <xf numFmtId="0" fontId="34" fillId="3" borderId="0" xfId="6354" applyFont="1" applyFill="1" applyBorder="1" applyAlignment="1">
      <alignment horizontal="left" wrapText="1"/>
    </xf>
    <xf numFmtId="0" fontId="202" fillId="0" borderId="0" xfId="6354" applyFont="1" applyFill="1" applyBorder="1" applyAlignment="1">
      <alignment horizontal="left"/>
    </xf>
    <xf numFmtId="3" fontId="202" fillId="0" borderId="0" xfId="6354" applyNumberFormat="1" applyFont="1" applyFill="1" applyBorder="1" applyAlignment="1">
      <alignment horizontal="right"/>
    </xf>
    <xf numFmtId="0" fontId="206" fillId="0" borderId="4" xfId="6354" applyFont="1" applyFill="1" applyBorder="1" applyAlignment="1">
      <alignment horizontal="left"/>
    </xf>
    <xf numFmtId="168" fontId="206" fillId="0" borderId="4" xfId="6354" applyNumberFormat="1" applyFont="1" applyFill="1" applyBorder="1" applyAlignment="1"/>
    <xf numFmtId="0" fontId="34" fillId="0" borderId="4" xfId="6354" applyFont="1" applyFill="1" applyBorder="1" applyAlignment="1">
      <alignment horizontal="left"/>
    </xf>
    <xf numFmtId="0" fontId="34" fillId="0" borderId="4" xfId="6354" applyFont="1" applyFill="1" applyBorder="1"/>
    <xf numFmtId="174" fontId="30" fillId="0" borderId="0" xfId="0" applyNumberFormat="1" applyFont="1" applyFill="1" applyBorder="1"/>
    <xf numFmtId="4" fontId="30" fillId="0" borderId="0" xfId="0" applyNumberFormat="1" applyFont="1" applyFill="1" applyBorder="1"/>
    <xf numFmtId="0" fontId="5" fillId="0" borderId="0" xfId="10" applyFont="1" applyFill="1" applyBorder="1" applyAlignment="1">
      <alignment horizontal="right"/>
    </xf>
    <xf numFmtId="0" fontId="6" fillId="3" borderId="0" xfId="10" applyFont="1" applyFill="1" applyBorder="1" applyAlignment="1">
      <alignment horizontal="right"/>
    </xf>
    <xf numFmtId="3" fontId="34" fillId="0" borderId="0" xfId="6354" applyNumberFormat="1" applyFont="1"/>
    <xf numFmtId="4" fontId="5" fillId="0" borderId="4" xfId="0" applyNumberFormat="1" applyFont="1" applyFill="1" applyBorder="1"/>
    <xf numFmtId="174" fontId="5" fillId="0" borderId="4" xfId="0" applyNumberFormat="1" applyFont="1" applyFill="1" applyBorder="1"/>
    <xf numFmtId="165" fontId="5" fillId="0" borderId="0" xfId="0" applyNumberFormat="1" applyFont="1" applyFill="1" applyBorder="1"/>
    <xf numFmtId="174" fontId="5" fillId="3" borderId="5" xfId="0" applyNumberFormat="1" applyFont="1" applyFill="1" applyBorder="1"/>
    <xf numFmtId="174" fontId="5" fillId="3" borderId="66" xfId="0" applyNumberFormat="1" applyFont="1" applyFill="1" applyBorder="1"/>
    <xf numFmtId="174" fontId="5" fillId="0" borderId="0" xfId="0" applyNumberFormat="1" applyFont="1" applyFill="1" applyBorder="1"/>
    <xf numFmtId="174" fontId="5" fillId="0" borderId="66" xfId="0" applyNumberFormat="1" applyFont="1" applyFill="1" applyBorder="1"/>
    <xf numFmtId="174" fontId="5" fillId="3" borderId="0" xfId="0" applyNumberFormat="1" applyFont="1" applyFill="1" applyBorder="1"/>
    <xf numFmtId="174" fontId="6" fillId="0" borderId="0" xfId="0" applyNumberFormat="1" applyFont="1" applyFill="1" applyBorder="1"/>
    <xf numFmtId="174" fontId="6" fillId="0" borderId="66" xfId="0" applyNumberFormat="1" applyFont="1" applyFill="1" applyBorder="1"/>
    <xf numFmtId="165" fontId="5" fillId="3" borderId="4" xfId="0" applyNumberFormat="1" applyFont="1" applyFill="1" applyBorder="1"/>
    <xf numFmtId="174" fontId="5" fillId="3" borderId="4" xfId="0" applyNumberFormat="1" applyFont="1" applyFill="1" applyBorder="1" applyAlignment="1">
      <alignment horizontal="right"/>
    </xf>
    <xf numFmtId="174" fontId="5" fillId="3" borderId="67" xfId="0" applyNumberFormat="1" applyFont="1" applyFill="1" applyBorder="1" applyAlignment="1">
      <alignment horizontal="right"/>
    </xf>
    <xf numFmtId="174" fontId="5" fillId="3" borderId="68" xfId="0" applyNumberFormat="1" applyFont="1" applyFill="1" applyBorder="1"/>
    <xf numFmtId="174" fontId="5" fillId="3" borderId="4" xfId="0" applyNumberFormat="1" applyFont="1" applyFill="1" applyBorder="1"/>
    <xf numFmtId="3" fontId="5" fillId="3" borderId="5" xfId="0" applyNumberFormat="1" applyFont="1" applyFill="1" applyBorder="1" applyAlignment="1">
      <alignment horizontal="right"/>
    </xf>
    <xf numFmtId="3" fontId="5" fillId="3" borderId="66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66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66" xfId="0" applyNumberFormat="1" applyFont="1" applyFill="1" applyBorder="1" applyAlignment="1">
      <alignment horizontal="right"/>
    </xf>
    <xf numFmtId="3" fontId="5" fillId="3" borderId="67" xfId="0" applyNumberFormat="1" applyFont="1" applyFill="1" applyBorder="1" applyAlignment="1">
      <alignment horizontal="right"/>
    </xf>
    <xf numFmtId="3" fontId="5" fillId="3" borderId="68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70" fontId="5" fillId="0" borderId="5" xfId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6" fillId="2" borderId="0" xfId="1" applyNumberFormat="1" applyFont="1" applyFill="1" applyBorder="1" applyAlignment="1" applyProtection="1">
      <alignment horizontal="center"/>
    </xf>
    <xf numFmtId="171" fontId="6" fillId="2" borderId="0" xfId="1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/>
    </xf>
    <xf numFmtId="170" fontId="6" fillId="2" borderId="0" xfId="1" applyFont="1" applyFill="1" applyBorder="1" applyAlignment="1">
      <alignment horizontal="center"/>
    </xf>
    <xf numFmtId="0" fontId="7" fillId="2" borderId="5" xfId="10" applyFont="1" applyFill="1" applyBorder="1" applyAlignment="1">
      <alignment horizontal="center" vertical="center"/>
    </xf>
    <xf numFmtId="0" fontId="7" fillId="2" borderId="4" xfId="10" applyFont="1" applyFill="1" applyBorder="1" applyAlignment="1">
      <alignment horizontal="center" vertical="center"/>
    </xf>
    <xf numFmtId="0" fontId="6" fillId="2" borderId="12" xfId="10" applyFont="1" applyFill="1" applyBorder="1" applyAlignment="1">
      <alignment horizontal="center"/>
    </xf>
    <xf numFmtId="0" fontId="6" fillId="2" borderId="10" xfId="10" applyFont="1" applyFill="1" applyBorder="1" applyAlignment="1">
      <alignment horizontal="center"/>
    </xf>
    <xf numFmtId="0" fontId="6" fillId="2" borderId="5" xfId="10" applyFont="1" applyFill="1" applyBorder="1" applyAlignment="1">
      <alignment horizontal="center"/>
    </xf>
    <xf numFmtId="0" fontId="5" fillId="0" borderId="0" xfId="10" applyFont="1" applyFill="1" applyBorder="1" applyAlignment="1">
      <alignment horizontal="left"/>
    </xf>
    <xf numFmtId="0" fontId="5" fillId="0" borderId="5" xfId="10" applyFont="1" applyFill="1" applyBorder="1" applyAlignment="1">
      <alignment horizontal="left"/>
    </xf>
    <xf numFmtId="0" fontId="5" fillId="0" borderId="4" xfId="1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9" fillId="2" borderId="15" xfId="0" applyNumberFormat="1" applyFont="1" applyFill="1" applyBorder="1" applyAlignment="1">
      <alignment horizontal="center"/>
    </xf>
    <xf numFmtId="165" fontId="9" fillId="2" borderId="16" xfId="0" applyNumberFormat="1" applyFont="1" applyFill="1" applyBorder="1" applyAlignment="1">
      <alignment horizontal="center"/>
    </xf>
    <xf numFmtId="165" fontId="9" fillId="2" borderId="23" xfId="0" applyNumberFormat="1" applyFont="1" applyFill="1" applyBorder="1" applyAlignment="1">
      <alignment horizontal="center"/>
    </xf>
    <xf numFmtId="165" fontId="9" fillId="2" borderId="24" xfId="0" applyNumberFormat="1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left"/>
    </xf>
    <xf numFmtId="165" fontId="9" fillId="2" borderId="12" xfId="0" applyNumberFormat="1" applyFont="1" applyFill="1" applyBorder="1" applyAlignment="1" applyProtection="1">
      <alignment horizontal="center" wrapText="1"/>
    </xf>
    <xf numFmtId="165" fontId="9" fillId="2" borderId="10" xfId="0" applyNumberFormat="1" applyFont="1" applyFill="1" applyBorder="1" applyAlignment="1" applyProtection="1">
      <alignment horizontal="center" wrapText="1"/>
    </xf>
    <xf numFmtId="165" fontId="9" fillId="2" borderId="5" xfId="0" applyNumberFormat="1" applyFont="1" applyFill="1" applyBorder="1" applyAlignment="1" applyProtection="1">
      <alignment horizontal="center" wrapText="1"/>
    </xf>
    <xf numFmtId="165" fontId="9" fillId="2" borderId="12" xfId="0" applyNumberFormat="1" applyFont="1" applyFill="1" applyBorder="1" applyAlignment="1">
      <alignment horizontal="center" wrapText="1"/>
    </xf>
    <xf numFmtId="165" fontId="9" fillId="2" borderId="10" xfId="0" applyNumberFormat="1" applyFont="1" applyFill="1" applyBorder="1" applyAlignment="1">
      <alignment horizontal="center" wrapText="1"/>
    </xf>
  </cellXfs>
  <cellStyles count="6355">
    <cellStyle name="(0)" xfId="11"/>
    <cellStyle name="_Vergleich_Budget_OEBB_Bedarf_Kasser_12-10-2010" xfId="12"/>
    <cellStyle name="+/-" xfId="13"/>
    <cellStyle name="+/- 2" xfId="14"/>
    <cellStyle name="+/- 2 2" xfId="15"/>
    <cellStyle name="+/- 3" xfId="16"/>
    <cellStyle name="0,0" xfId="17"/>
    <cellStyle name="0,0 2" xfId="18"/>
    <cellStyle name="0,0 2 2" xfId="19"/>
    <cellStyle name="0,0 3" xfId="20"/>
    <cellStyle name="0,00" xfId="21"/>
    <cellStyle name="0,00 2" xfId="22"/>
    <cellStyle name="0,00 2 2" xfId="23"/>
    <cellStyle name="0,00 3" xfId="24"/>
    <cellStyle name="0mitP" xfId="25"/>
    <cellStyle name="0ohneP" xfId="26"/>
    <cellStyle name="1)" xfId="27"/>
    <cellStyle name="1.000" xfId="28"/>
    <cellStyle name="1.000 2" xfId="29"/>
    <cellStyle name="1.000,0" xfId="30"/>
    <cellStyle name="1.000,0 2" xfId="31"/>
    <cellStyle name="1.000,0 2 2" xfId="32"/>
    <cellStyle name="1.000,0 3" xfId="33"/>
    <cellStyle name="1.000_U55" xfId="34"/>
    <cellStyle name="10mitP" xfId="35"/>
    <cellStyle name="12mitP" xfId="36"/>
    <cellStyle name="12ohneP" xfId="37"/>
    <cellStyle name="13mitP" xfId="38"/>
    <cellStyle name="1mitP" xfId="39"/>
    <cellStyle name="1ohneP" xfId="40"/>
    <cellStyle name="20 % - Akzent1 2" xfId="41"/>
    <cellStyle name="20 % - Akzent1 2 2" xfId="42"/>
    <cellStyle name="20 % - Akzent2 2" xfId="43"/>
    <cellStyle name="20 % - Akzent2 2 2" xfId="44"/>
    <cellStyle name="20 % - Akzent3 2" xfId="45"/>
    <cellStyle name="20 % - Akzent3 2 2" xfId="46"/>
    <cellStyle name="20 % - Akzent4 2" xfId="47"/>
    <cellStyle name="20 % - Akzent4 2 2" xfId="48"/>
    <cellStyle name="20 % - Akzent5 2" xfId="49"/>
    <cellStyle name="20 % - Akzent5 2 2" xfId="50"/>
    <cellStyle name="20 % - Akzent6 2" xfId="51"/>
    <cellStyle name="20 % - Akzent6 2 2" xfId="52"/>
    <cellStyle name="20 % – Zvýrazn?ní1" xfId="53"/>
    <cellStyle name="20 % – Zvýrazn?ní2" xfId="54"/>
    <cellStyle name="20 % – Zvýrazn?ní3" xfId="55"/>
    <cellStyle name="20 % – Zvýrazn?ní4" xfId="56"/>
    <cellStyle name="20 % – Zvýrazn?ní5" xfId="57"/>
    <cellStyle name="20 % – Zvýrazn?ní6" xfId="58"/>
    <cellStyle name="20 % – Zvýraznění1" xfId="59"/>
    <cellStyle name="20 % – Zvýraznění2" xfId="60"/>
    <cellStyle name="20 % – Zvýraznění3" xfId="61"/>
    <cellStyle name="20 % – Zvýraznění4" xfId="62"/>
    <cellStyle name="20 % – Zvýraznění5" xfId="63"/>
    <cellStyle name="20 % – Zvýraznění6" xfId="64"/>
    <cellStyle name="20% - 1. jelöl?szín" xfId="65"/>
    <cellStyle name="20% - 1. jelölőszín" xfId="66"/>
    <cellStyle name="20% - 2. jelöl?szín" xfId="67"/>
    <cellStyle name="20% - 2. jelölőszín" xfId="68"/>
    <cellStyle name="20% - 3. jelöl?szín" xfId="69"/>
    <cellStyle name="20% - 3. jelölőszín" xfId="70"/>
    <cellStyle name="20% - 4. jelöl?szín" xfId="71"/>
    <cellStyle name="20% - 4. jelölőszín" xfId="72"/>
    <cellStyle name="20% - 5. jelöl?szín" xfId="73"/>
    <cellStyle name="20% - 5. jelölőszín" xfId="74"/>
    <cellStyle name="20% - 6. jelöl?szín" xfId="75"/>
    <cellStyle name="20% - 6. jelölőszín" xfId="76"/>
    <cellStyle name="20% - Accent1" xfId="77"/>
    <cellStyle name="20% - Accent1 2" xfId="78"/>
    <cellStyle name="20% - Accent1 2 2" xfId="79"/>
    <cellStyle name="20% - Accent1 2 2 2" xfId="80"/>
    <cellStyle name="20% - Accent1 2 3" xfId="81"/>
    <cellStyle name="20% - Accent1 2_TableB_box" xfId="82"/>
    <cellStyle name="20% - Accent1 3" xfId="83"/>
    <cellStyle name="20% - Accent1 3 2" xfId="84"/>
    <cellStyle name="20% - Accent1 3 2 2" xfId="85"/>
    <cellStyle name="20% - Accent1 3 3" xfId="86"/>
    <cellStyle name="20% - Accent1 4" xfId="87"/>
    <cellStyle name="20% - Accent1 4 2" xfId="88"/>
    <cellStyle name="20% - Accent1 5" xfId="89"/>
    <cellStyle name="20% - Accent1 6" xfId="90"/>
    <cellStyle name="20% - Accent1 7" xfId="91"/>
    <cellStyle name="20% - Accent2" xfId="92"/>
    <cellStyle name="20% - Accent2 2" xfId="93"/>
    <cellStyle name="20% - Accent2 2 2" xfId="94"/>
    <cellStyle name="20% - Accent2 2 2 2" xfId="95"/>
    <cellStyle name="20% - Accent2 2 3" xfId="96"/>
    <cellStyle name="20% - Accent2 2_TableB_box" xfId="97"/>
    <cellStyle name="20% - Accent2 3" xfId="98"/>
    <cellStyle name="20% - Accent2 3 2" xfId="99"/>
    <cellStyle name="20% - Accent2 3 2 2" xfId="100"/>
    <cellStyle name="20% - Accent2 3 3" xfId="101"/>
    <cellStyle name="20% - Accent2 4" xfId="102"/>
    <cellStyle name="20% - Accent2 4 2" xfId="103"/>
    <cellStyle name="20% - Accent2 5" xfId="104"/>
    <cellStyle name="20% - Accent2 6" xfId="105"/>
    <cellStyle name="20% - Accent2 7" xfId="106"/>
    <cellStyle name="20% - Accent3" xfId="107"/>
    <cellStyle name="20% - Accent3 2" xfId="108"/>
    <cellStyle name="20% - Accent3 2 2" xfId="109"/>
    <cellStyle name="20% - Accent3 2 2 2" xfId="110"/>
    <cellStyle name="20% - Accent3 2 3" xfId="111"/>
    <cellStyle name="20% - Accent3 2_TableB_box" xfId="112"/>
    <cellStyle name="20% - Accent3 3" xfId="113"/>
    <cellStyle name="20% - Accent3 3 2" xfId="114"/>
    <cellStyle name="20% - Accent3 3 2 2" xfId="115"/>
    <cellStyle name="20% - Accent3 3 3" xfId="116"/>
    <cellStyle name="20% - Accent3 4" xfId="117"/>
    <cellStyle name="20% - Accent3 4 2" xfId="118"/>
    <cellStyle name="20% - Accent3 5" xfId="119"/>
    <cellStyle name="20% - Accent3 6" xfId="120"/>
    <cellStyle name="20% - Accent3 7" xfId="121"/>
    <cellStyle name="20% - Accent4" xfId="122"/>
    <cellStyle name="20% - Accent4 2" xfId="123"/>
    <cellStyle name="20% - Accent4 2 2" xfId="124"/>
    <cellStyle name="20% - Accent4 2 2 2" xfId="125"/>
    <cellStyle name="20% - Accent4 2 3" xfId="126"/>
    <cellStyle name="20% - Accent4 2_TableB_box" xfId="127"/>
    <cellStyle name="20% - Accent4 3" xfId="128"/>
    <cellStyle name="20% - Accent4 3 2" xfId="129"/>
    <cellStyle name="20% - Accent4 3 2 2" xfId="130"/>
    <cellStyle name="20% - Accent4 3 3" xfId="131"/>
    <cellStyle name="20% - Accent4 4" xfId="132"/>
    <cellStyle name="20% - Accent4 4 2" xfId="133"/>
    <cellStyle name="20% - Accent4 5" xfId="134"/>
    <cellStyle name="20% - Accent4 6" xfId="135"/>
    <cellStyle name="20% - Accent4 7" xfId="136"/>
    <cellStyle name="20% - Accent5" xfId="137"/>
    <cellStyle name="20% - Accent5 2" xfId="138"/>
    <cellStyle name="20% - Accent5 2 2" xfId="139"/>
    <cellStyle name="20% - Accent5 2 2 2" xfId="140"/>
    <cellStyle name="20% - Accent5 2 3" xfId="141"/>
    <cellStyle name="20% - Accent5 2_TableB_box" xfId="142"/>
    <cellStyle name="20% - Accent5 3" xfId="143"/>
    <cellStyle name="20% - Accent5 3 2" xfId="144"/>
    <cellStyle name="20% - Accent5 3 2 2" xfId="145"/>
    <cellStyle name="20% - Accent5 3 3" xfId="146"/>
    <cellStyle name="20% - Accent5 4" xfId="147"/>
    <cellStyle name="20% - Accent5 4 2" xfId="148"/>
    <cellStyle name="20% - Accent5 5" xfId="149"/>
    <cellStyle name="20% - Accent5 6" xfId="150"/>
    <cellStyle name="20% - Accent5 7" xfId="151"/>
    <cellStyle name="20% - Accent6" xfId="152"/>
    <cellStyle name="20% - Accent6 2" xfId="153"/>
    <cellStyle name="20% - Accent6 2 2" xfId="154"/>
    <cellStyle name="20% - Accent6 2 2 2" xfId="155"/>
    <cellStyle name="20% - Accent6 2 3" xfId="156"/>
    <cellStyle name="20% - Accent6 2_TableB_box" xfId="157"/>
    <cellStyle name="20% - Accent6 3" xfId="158"/>
    <cellStyle name="20% - Accent6 3 2" xfId="159"/>
    <cellStyle name="20% - Accent6 3 2 2" xfId="160"/>
    <cellStyle name="20% - Accent6 3 3" xfId="161"/>
    <cellStyle name="20% - Accent6 4" xfId="162"/>
    <cellStyle name="20% - Accent6 4 2" xfId="163"/>
    <cellStyle name="20% - Accent6 5" xfId="164"/>
    <cellStyle name="20% - Accent6 6" xfId="165"/>
    <cellStyle name="20% - Accent6 7" xfId="166"/>
    <cellStyle name="20% - Akzent1" xfId="167"/>
    <cellStyle name="20% - Akzent1 10" xfId="168"/>
    <cellStyle name="20% - Akzent1 11" xfId="169"/>
    <cellStyle name="20% - Akzent1 2" xfId="170"/>
    <cellStyle name="20% - Akzent1 3" xfId="171"/>
    <cellStyle name="20% - Akzent1 4" xfId="172"/>
    <cellStyle name="20% - Akzent1 5" xfId="173"/>
    <cellStyle name="20% - Akzent1 6" xfId="174"/>
    <cellStyle name="20% - Akzent1 7" xfId="175"/>
    <cellStyle name="20% - Akzent1 8" xfId="176"/>
    <cellStyle name="20% - Akzent1 9" xfId="177"/>
    <cellStyle name="20% - Akzent2" xfId="178"/>
    <cellStyle name="20% - Akzent2 10" xfId="179"/>
    <cellStyle name="20% - Akzent2 11" xfId="180"/>
    <cellStyle name="20% - Akzent2 2" xfId="181"/>
    <cellStyle name="20% - Akzent2 3" xfId="182"/>
    <cellStyle name="20% - Akzent2 4" xfId="183"/>
    <cellStyle name="20% - Akzent2 5" xfId="184"/>
    <cellStyle name="20% - Akzent2 6" xfId="185"/>
    <cellStyle name="20% - Akzent2 7" xfId="186"/>
    <cellStyle name="20% - Akzent2 8" xfId="187"/>
    <cellStyle name="20% - Akzent2 9" xfId="188"/>
    <cellStyle name="20% - Akzent3" xfId="189"/>
    <cellStyle name="20% - Akzent3 10" xfId="190"/>
    <cellStyle name="20% - Akzent3 11" xfId="191"/>
    <cellStyle name="20% - Akzent3 2" xfId="192"/>
    <cellStyle name="20% - Akzent3 3" xfId="193"/>
    <cellStyle name="20% - Akzent3 4" xfId="194"/>
    <cellStyle name="20% - Akzent3 5" xfId="195"/>
    <cellStyle name="20% - Akzent3 6" xfId="196"/>
    <cellStyle name="20% - Akzent3 7" xfId="197"/>
    <cellStyle name="20% - Akzent3 8" xfId="198"/>
    <cellStyle name="20% - Akzent3 9" xfId="199"/>
    <cellStyle name="20% - Akzent4" xfId="200"/>
    <cellStyle name="20% - Akzent4 10" xfId="201"/>
    <cellStyle name="20% - Akzent4 11" xfId="202"/>
    <cellStyle name="20% - Akzent4 2" xfId="203"/>
    <cellStyle name="20% - Akzent4 3" xfId="204"/>
    <cellStyle name="20% - Akzent4 4" xfId="205"/>
    <cellStyle name="20% - Akzent4 5" xfId="206"/>
    <cellStyle name="20% - Akzent4 6" xfId="207"/>
    <cellStyle name="20% - Akzent4 7" xfId="208"/>
    <cellStyle name="20% - Akzent4 8" xfId="209"/>
    <cellStyle name="20% - Akzent4 9" xfId="210"/>
    <cellStyle name="20% - Akzent5" xfId="211"/>
    <cellStyle name="20% - Akzent5 10" xfId="212"/>
    <cellStyle name="20% - Akzent5 11" xfId="213"/>
    <cellStyle name="20% - Akzent5 2" xfId="214"/>
    <cellStyle name="20% - Akzent5 3" xfId="215"/>
    <cellStyle name="20% - Akzent5 4" xfId="216"/>
    <cellStyle name="20% - Akzent5 5" xfId="217"/>
    <cellStyle name="20% - Akzent5 6" xfId="218"/>
    <cellStyle name="20% - Akzent5 7" xfId="219"/>
    <cellStyle name="20% - Akzent5 8" xfId="220"/>
    <cellStyle name="20% - Akzent5 9" xfId="221"/>
    <cellStyle name="20% - Akzent6" xfId="222"/>
    <cellStyle name="20% - Akzent6 10" xfId="223"/>
    <cellStyle name="20% - Akzent6 11" xfId="224"/>
    <cellStyle name="20% - Akzent6 2" xfId="225"/>
    <cellStyle name="20% - Akzent6 3" xfId="226"/>
    <cellStyle name="20% - Akzent6 4" xfId="227"/>
    <cellStyle name="20% - Akzent6 5" xfId="228"/>
    <cellStyle name="20% - Akzent6 6" xfId="229"/>
    <cellStyle name="20% - Akzent6 7" xfId="230"/>
    <cellStyle name="20% - Akzent6 8" xfId="231"/>
    <cellStyle name="20% - Akzent6 9" xfId="232"/>
    <cellStyle name="20% - Colore 1" xfId="233"/>
    <cellStyle name="20% - Colore 2" xfId="234"/>
    <cellStyle name="20% - Colore 3" xfId="235"/>
    <cellStyle name="20% - Colore 4" xfId="236"/>
    <cellStyle name="20% - Colore 5" xfId="237"/>
    <cellStyle name="20% - Colore 6" xfId="238"/>
    <cellStyle name="2mitP" xfId="239"/>
    <cellStyle name="2ohneP" xfId="240"/>
    <cellStyle name="3mitP" xfId="241"/>
    <cellStyle name="3ohneP" xfId="242"/>
    <cellStyle name="40 % - Akzent1 2" xfId="243"/>
    <cellStyle name="40 % - Akzent1 2 2" xfId="244"/>
    <cellStyle name="40 % - Akzent1 3" xfId="245"/>
    <cellStyle name="40 % - Akzent2 2" xfId="246"/>
    <cellStyle name="40 % - Akzent2 2 2" xfId="247"/>
    <cellStyle name="40 % - Akzent3 2" xfId="248"/>
    <cellStyle name="40 % - Akzent3 2 2" xfId="249"/>
    <cellStyle name="40 % - Akzent4 2" xfId="250"/>
    <cellStyle name="40 % - Akzent4 2 2" xfId="251"/>
    <cellStyle name="40 % - Akzent5 2" xfId="252"/>
    <cellStyle name="40 % - Akzent5 2 2" xfId="253"/>
    <cellStyle name="40 % - Akzent6 2" xfId="254"/>
    <cellStyle name="40 % - Akzent6 2 2" xfId="255"/>
    <cellStyle name="40 % – Zvýrazn?ní1" xfId="256"/>
    <cellStyle name="40 % – Zvýrazn?ní2" xfId="257"/>
    <cellStyle name="40 % – Zvýrazn?ní3" xfId="258"/>
    <cellStyle name="40 % – Zvýrazn?ní4" xfId="259"/>
    <cellStyle name="40 % – Zvýrazn?ní5" xfId="260"/>
    <cellStyle name="40 % – Zvýrazn?ní6" xfId="261"/>
    <cellStyle name="40 % – Zvýraznění1" xfId="262"/>
    <cellStyle name="40 % – Zvýraznění2" xfId="263"/>
    <cellStyle name="40 % – Zvýraznění3" xfId="264"/>
    <cellStyle name="40 % – Zvýraznění4" xfId="265"/>
    <cellStyle name="40 % – Zvýraznění5" xfId="266"/>
    <cellStyle name="40 % – Zvýraznění6" xfId="267"/>
    <cellStyle name="40% - 1. jelöl?szín" xfId="268"/>
    <cellStyle name="40% - 1. jelölőszín" xfId="269"/>
    <cellStyle name="40% - 2. jelöl?szín" xfId="270"/>
    <cellStyle name="40% - 2. jelölőszín" xfId="271"/>
    <cellStyle name="40% - 3. jelöl?szín" xfId="272"/>
    <cellStyle name="40% - 3. jelölőszín" xfId="273"/>
    <cellStyle name="40% - 4. jelöl?szín" xfId="274"/>
    <cellStyle name="40% - 4. jelölőszín" xfId="275"/>
    <cellStyle name="40% - 5. jelöl?szín" xfId="276"/>
    <cellStyle name="40% - 5. jelölőszín" xfId="277"/>
    <cellStyle name="40% - 6. jelöl?szín" xfId="278"/>
    <cellStyle name="40% - 6. jelölőszín" xfId="279"/>
    <cellStyle name="40% - Accent1" xfId="280"/>
    <cellStyle name="40% - Accent1 2" xfId="281"/>
    <cellStyle name="40% - Accent1 2 2" xfId="282"/>
    <cellStyle name="40% - Accent1 2 2 2" xfId="283"/>
    <cellStyle name="40% - Accent1 2 3" xfId="284"/>
    <cellStyle name="40% - Accent1 2_TableB_box" xfId="285"/>
    <cellStyle name="40% - Accent1 3" xfId="286"/>
    <cellStyle name="40% - Accent1 3 2" xfId="287"/>
    <cellStyle name="40% - Accent1 3 2 2" xfId="288"/>
    <cellStyle name="40% - Accent1 3 3" xfId="289"/>
    <cellStyle name="40% - Accent1 4" xfId="290"/>
    <cellStyle name="40% - Accent1 4 2" xfId="291"/>
    <cellStyle name="40% - Accent1 5" xfId="292"/>
    <cellStyle name="40% - Accent1 6" xfId="293"/>
    <cellStyle name="40% - Accent1 7" xfId="294"/>
    <cellStyle name="40% - Accent2" xfId="295"/>
    <cellStyle name="40% - Accent2 2" xfId="296"/>
    <cellStyle name="40% - Accent2 2 2" xfId="297"/>
    <cellStyle name="40% - Accent2 2 2 2" xfId="298"/>
    <cellStyle name="40% - Accent2 2 3" xfId="299"/>
    <cellStyle name="40% - Accent2 2_TableB_box" xfId="300"/>
    <cellStyle name="40% - Accent2 3" xfId="301"/>
    <cellStyle name="40% - Accent2 3 2" xfId="302"/>
    <cellStyle name="40% - Accent2 3 2 2" xfId="303"/>
    <cellStyle name="40% - Accent2 3 3" xfId="304"/>
    <cellStyle name="40% - Accent2 4" xfId="305"/>
    <cellStyle name="40% - Accent2 4 2" xfId="306"/>
    <cellStyle name="40% - Accent2 5" xfId="307"/>
    <cellStyle name="40% - Accent2 6" xfId="308"/>
    <cellStyle name="40% - Accent2 7" xfId="309"/>
    <cellStyle name="40% - Accent3" xfId="310"/>
    <cellStyle name="40% - Accent3 2" xfId="311"/>
    <cellStyle name="40% - Accent3 2 2" xfId="312"/>
    <cellStyle name="40% - Accent3 2 2 2" xfId="313"/>
    <cellStyle name="40% - Accent3 2 3" xfId="314"/>
    <cellStyle name="40% - Accent3 2_TableB_box" xfId="315"/>
    <cellStyle name="40% - Accent3 3" xfId="316"/>
    <cellStyle name="40% - Accent3 3 2" xfId="317"/>
    <cellStyle name="40% - Accent3 3 2 2" xfId="318"/>
    <cellStyle name="40% - Accent3 3 3" xfId="319"/>
    <cellStyle name="40% - Accent3 4" xfId="320"/>
    <cellStyle name="40% - Accent3 4 2" xfId="321"/>
    <cellStyle name="40% - Accent3 5" xfId="322"/>
    <cellStyle name="40% - Accent3 6" xfId="323"/>
    <cellStyle name="40% - Accent3 7" xfId="324"/>
    <cellStyle name="40% - Accent4" xfId="325"/>
    <cellStyle name="40% - Accent4 2" xfId="326"/>
    <cellStyle name="40% - Accent4 2 2" xfId="327"/>
    <cellStyle name="40% - Accent4 2 2 2" xfId="328"/>
    <cellStyle name="40% - Accent4 2 3" xfId="329"/>
    <cellStyle name="40% - Accent4 2_TableB_box" xfId="330"/>
    <cellStyle name="40% - Accent4 3" xfId="331"/>
    <cellStyle name="40% - Accent4 3 2" xfId="332"/>
    <cellStyle name="40% - Accent4 3 2 2" xfId="333"/>
    <cellStyle name="40% - Accent4 3 3" xfId="334"/>
    <cellStyle name="40% - Accent4 4" xfId="335"/>
    <cellStyle name="40% - Accent4 4 2" xfId="336"/>
    <cellStyle name="40% - Accent4 5" xfId="337"/>
    <cellStyle name="40% - Accent4 6" xfId="338"/>
    <cellStyle name="40% - Accent4 7" xfId="339"/>
    <cellStyle name="40% - Accent5" xfId="340"/>
    <cellStyle name="40% - Accent5 2" xfId="341"/>
    <cellStyle name="40% - Accent5 2 2" xfId="342"/>
    <cellStyle name="40% - Accent5 2 2 2" xfId="343"/>
    <cellStyle name="40% - Accent5 2 3" xfId="344"/>
    <cellStyle name="40% - Accent5 2_TableB_box" xfId="345"/>
    <cellStyle name="40% - Accent5 3" xfId="346"/>
    <cellStyle name="40% - Accent5 3 2" xfId="347"/>
    <cellStyle name="40% - Accent5 3 2 2" xfId="348"/>
    <cellStyle name="40% - Accent5 3 3" xfId="349"/>
    <cellStyle name="40% - Accent5 4" xfId="350"/>
    <cellStyle name="40% - Accent5 4 2" xfId="351"/>
    <cellStyle name="40% - Accent5 5" xfId="352"/>
    <cellStyle name="40% - Accent5 6" xfId="353"/>
    <cellStyle name="40% - Accent5 7" xfId="354"/>
    <cellStyle name="40% - Accent6" xfId="355"/>
    <cellStyle name="40% - Accent6 2" xfId="356"/>
    <cellStyle name="40% - Accent6 2 2" xfId="357"/>
    <cellStyle name="40% - Accent6 2 2 2" xfId="358"/>
    <cellStyle name="40% - Accent6 2 3" xfId="359"/>
    <cellStyle name="40% - Accent6 2_TableB_box" xfId="360"/>
    <cellStyle name="40% - Accent6 3" xfId="361"/>
    <cellStyle name="40% - Accent6 3 2" xfId="362"/>
    <cellStyle name="40% - Accent6 3 2 2" xfId="363"/>
    <cellStyle name="40% - Accent6 3 3" xfId="364"/>
    <cellStyle name="40% - Accent6 4" xfId="365"/>
    <cellStyle name="40% - Accent6 4 2" xfId="366"/>
    <cellStyle name="40% - Accent6 5" xfId="367"/>
    <cellStyle name="40% - Accent6 6" xfId="368"/>
    <cellStyle name="40% - Accent6 7" xfId="369"/>
    <cellStyle name="40% - Akzent1" xfId="370"/>
    <cellStyle name="40% - Akzent1 10" xfId="371"/>
    <cellStyle name="40% - Akzent1 11" xfId="372"/>
    <cellStyle name="40% - Akzent1 2" xfId="373"/>
    <cellStyle name="40% - Akzent1 3" xfId="374"/>
    <cellStyle name="40% - Akzent1 4" xfId="375"/>
    <cellStyle name="40% - Akzent1 5" xfId="376"/>
    <cellStyle name="40% - Akzent1 6" xfId="377"/>
    <cellStyle name="40% - Akzent1 7" xfId="378"/>
    <cellStyle name="40% - Akzent1 8" xfId="379"/>
    <cellStyle name="40% - Akzent1 9" xfId="380"/>
    <cellStyle name="40% - Akzent2" xfId="381"/>
    <cellStyle name="40% - Akzent2 10" xfId="382"/>
    <cellStyle name="40% - Akzent2 11" xfId="383"/>
    <cellStyle name="40% - Akzent2 2" xfId="384"/>
    <cellStyle name="40% - Akzent2 3" xfId="385"/>
    <cellStyle name="40% - Akzent2 4" xfId="386"/>
    <cellStyle name="40% - Akzent2 5" xfId="387"/>
    <cellStyle name="40% - Akzent2 6" xfId="388"/>
    <cellStyle name="40% - Akzent2 7" xfId="389"/>
    <cellStyle name="40% - Akzent2 8" xfId="390"/>
    <cellStyle name="40% - Akzent2 9" xfId="391"/>
    <cellStyle name="40% - Akzent3" xfId="392"/>
    <cellStyle name="40% - Akzent3 10" xfId="393"/>
    <cellStyle name="40% - Akzent3 11" xfId="394"/>
    <cellStyle name="40% - Akzent3 2" xfId="395"/>
    <cellStyle name="40% - Akzent3 3" xfId="396"/>
    <cellStyle name="40% - Akzent3 4" xfId="397"/>
    <cellStyle name="40% - Akzent3 5" xfId="398"/>
    <cellStyle name="40% - Akzent3 6" xfId="399"/>
    <cellStyle name="40% - Akzent3 7" xfId="400"/>
    <cellStyle name="40% - Akzent3 8" xfId="401"/>
    <cellStyle name="40% - Akzent3 9" xfId="402"/>
    <cellStyle name="40% - Akzent4" xfId="403"/>
    <cellStyle name="40% - Akzent4 10" xfId="404"/>
    <cellStyle name="40% - Akzent4 11" xfId="405"/>
    <cellStyle name="40% - Akzent4 2" xfId="406"/>
    <cellStyle name="40% - Akzent4 3" xfId="407"/>
    <cellStyle name="40% - Akzent4 4" xfId="408"/>
    <cellStyle name="40% - Akzent4 5" xfId="409"/>
    <cellStyle name="40% - Akzent4 6" xfId="410"/>
    <cellStyle name="40% - Akzent4 7" xfId="411"/>
    <cellStyle name="40% - Akzent4 8" xfId="412"/>
    <cellStyle name="40% - Akzent4 9" xfId="413"/>
    <cellStyle name="40% - Akzent5" xfId="414"/>
    <cellStyle name="40% - Akzent5 10" xfId="415"/>
    <cellStyle name="40% - Akzent5 11" xfId="416"/>
    <cellStyle name="40% - Akzent5 2" xfId="417"/>
    <cellStyle name="40% - Akzent5 3" xfId="418"/>
    <cellStyle name="40% - Akzent5 4" xfId="419"/>
    <cellStyle name="40% - Akzent5 5" xfId="420"/>
    <cellStyle name="40% - Akzent5 6" xfId="421"/>
    <cellStyle name="40% - Akzent5 7" xfId="422"/>
    <cellStyle name="40% - Akzent5 8" xfId="423"/>
    <cellStyle name="40% - Akzent5 9" xfId="424"/>
    <cellStyle name="40% - Akzent6" xfId="425"/>
    <cellStyle name="40% - Akzent6 10" xfId="426"/>
    <cellStyle name="40% - Akzent6 11" xfId="427"/>
    <cellStyle name="40% - Akzent6 2" xfId="428"/>
    <cellStyle name="40% - Akzent6 3" xfId="429"/>
    <cellStyle name="40% - Akzent6 4" xfId="430"/>
    <cellStyle name="40% - Akzent6 5" xfId="431"/>
    <cellStyle name="40% - Akzent6 6" xfId="432"/>
    <cellStyle name="40% - Akzent6 7" xfId="433"/>
    <cellStyle name="40% - Akzent6 8" xfId="434"/>
    <cellStyle name="40% - Akzent6 9" xfId="435"/>
    <cellStyle name="40% - Colore 1" xfId="436"/>
    <cellStyle name="40% - Colore 2" xfId="437"/>
    <cellStyle name="40% - Colore 3" xfId="438"/>
    <cellStyle name="40% - Colore 4" xfId="439"/>
    <cellStyle name="40% - Colore 5" xfId="440"/>
    <cellStyle name="40% - Colore 6" xfId="441"/>
    <cellStyle name="4mitP" xfId="442"/>
    <cellStyle name="4ohneP" xfId="443"/>
    <cellStyle name="60 % - Akzent1 2" xfId="444"/>
    <cellStyle name="60 % - Akzent2 2" xfId="445"/>
    <cellStyle name="60 % - Akzent3 2" xfId="446"/>
    <cellStyle name="60 % - Akzent4 2" xfId="447"/>
    <cellStyle name="60 % - Akzent5 2" xfId="448"/>
    <cellStyle name="60 % - Akzent6 2" xfId="449"/>
    <cellStyle name="60 % – Zvýrazn?ní1" xfId="450"/>
    <cellStyle name="60 % – Zvýrazn?ní2" xfId="451"/>
    <cellStyle name="60 % – Zvýrazn?ní3" xfId="452"/>
    <cellStyle name="60 % – Zvýrazn?ní4" xfId="453"/>
    <cellStyle name="60 % – Zvýrazn?ní5" xfId="454"/>
    <cellStyle name="60 % – Zvýrazn?ní6" xfId="455"/>
    <cellStyle name="60 % – Zvýraznění1" xfId="456"/>
    <cellStyle name="60 % – Zvýraznění2" xfId="457"/>
    <cellStyle name="60 % – Zvýraznění3" xfId="458"/>
    <cellStyle name="60 % – Zvýraznění4" xfId="459"/>
    <cellStyle name="60 % – Zvýraznění5" xfId="460"/>
    <cellStyle name="60 % – Zvýraznění6" xfId="461"/>
    <cellStyle name="60% - 1. jelöl?szín" xfId="462"/>
    <cellStyle name="60% - 1. jelölőszín" xfId="463"/>
    <cellStyle name="60% - 2. jelöl?szín" xfId="464"/>
    <cellStyle name="60% - 2. jelölőszín" xfId="465"/>
    <cellStyle name="60% - 3. jelöl?szín" xfId="466"/>
    <cellStyle name="60% - 3. jelölőszín" xfId="467"/>
    <cellStyle name="60% - 4. jelöl?szín" xfId="468"/>
    <cellStyle name="60% - 4. jelölőszín" xfId="469"/>
    <cellStyle name="60% - 5. jelöl?szín" xfId="470"/>
    <cellStyle name="60% - 5. jelölőszín" xfId="471"/>
    <cellStyle name="60% - 6. jelöl?szín" xfId="472"/>
    <cellStyle name="60% - 6. jelölőszín" xfId="473"/>
    <cellStyle name="60% - Accent1" xfId="474"/>
    <cellStyle name="60% - Accent1 2" xfId="475"/>
    <cellStyle name="60% - Accent1 3" xfId="476"/>
    <cellStyle name="60% - Accent2" xfId="477"/>
    <cellStyle name="60% - Accent2 2" xfId="478"/>
    <cellStyle name="60% - Accent2 3" xfId="479"/>
    <cellStyle name="60% - Accent3" xfId="480"/>
    <cellStyle name="60% - Accent3 2" xfId="481"/>
    <cellStyle name="60% - Accent3 3" xfId="482"/>
    <cellStyle name="60% - Accent4" xfId="483"/>
    <cellStyle name="60% - Accent4 2" xfId="484"/>
    <cellStyle name="60% - Accent4 3" xfId="485"/>
    <cellStyle name="60% - Accent5" xfId="486"/>
    <cellStyle name="60% - Accent5 2" xfId="487"/>
    <cellStyle name="60% - Accent5 3" xfId="488"/>
    <cellStyle name="60% - Accent6" xfId="489"/>
    <cellStyle name="60% - Accent6 2" xfId="490"/>
    <cellStyle name="60% - Accent6 3" xfId="491"/>
    <cellStyle name="60% - Akzent1" xfId="492"/>
    <cellStyle name="60% - Akzent1 10" xfId="493"/>
    <cellStyle name="60% - Akzent1 11" xfId="494"/>
    <cellStyle name="60% - Akzent1 2" xfId="495"/>
    <cellStyle name="60% - Akzent1 3" xfId="496"/>
    <cellStyle name="60% - Akzent1 4" xfId="497"/>
    <cellStyle name="60% - Akzent1 5" xfId="498"/>
    <cellStyle name="60% - Akzent1 6" xfId="499"/>
    <cellStyle name="60% - Akzent1 7" xfId="500"/>
    <cellStyle name="60% - Akzent1 8" xfId="501"/>
    <cellStyle name="60% - Akzent1 9" xfId="502"/>
    <cellStyle name="60% - Akzent2" xfId="503"/>
    <cellStyle name="60% - Akzent2 10" xfId="504"/>
    <cellStyle name="60% - Akzent2 11" xfId="505"/>
    <cellStyle name="60% - Akzent2 2" xfId="506"/>
    <cellStyle name="60% - Akzent2 3" xfId="507"/>
    <cellStyle name="60% - Akzent2 4" xfId="508"/>
    <cellStyle name="60% - Akzent2 5" xfId="509"/>
    <cellStyle name="60% - Akzent2 6" xfId="510"/>
    <cellStyle name="60% - Akzent2 7" xfId="511"/>
    <cellStyle name="60% - Akzent2 8" xfId="512"/>
    <cellStyle name="60% - Akzent2 9" xfId="513"/>
    <cellStyle name="60% - Akzent3" xfId="514"/>
    <cellStyle name="60% - Akzent3 10" xfId="515"/>
    <cellStyle name="60% - Akzent3 11" xfId="516"/>
    <cellStyle name="60% - Akzent3 2" xfId="517"/>
    <cellStyle name="60% - Akzent3 3" xfId="518"/>
    <cellStyle name="60% - Akzent3 4" xfId="519"/>
    <cellStyle name="60% - Akzent3 5" xfId="520"/>
    <cellStyle name="60% - Akzent3 6" xfId="521"/>
    <cellStyle name="60% - Akzent3 7" xfId="522"/>
    <cellStyle name="60% - Akzent3 8" xfId="523"/>
    <cellStyle name="60% - Akzent3 9" xfId="524"/>
    <cellStyle name="60% - Akzent4" xfId="525"/>
    <cellStyle name="60% - Akzent4 10" xfId="526"/>
    <cellStyle name="60% - Akzent4 11" xfId="527"/>
    <cellStyle name="60% - Akzent4 2" xfId="528"/>
    <cellStyle name="60% - Akzent4 3" xfId="529"/>
    <cellStyle name="60% - Akzent4 4" xfId="530"/>
    <cellStyle name="60% - Akzent4 5" xfId="531"/>
    <cellStyle name="60% - Akzent4 6" xfId="532"/>
    <cellStyle name="60% - Akzent4 7" xfId="533"/>
    <cellStyle name="60% - Akzent4 8" xfId="534"/>
    <cellStyle name="60% - Akzent4 9" xfId="535"/>
    <cellStyle name="60% - Akzent5" xfId="536"/>
    <cellStyle name="60% - Akzent5 10" xfId="537"/>
    <cellStyle name="60% - Akzent5 11" xfId="538"/>
    <cellStyle name="60% - Akzent5 2" xfId="539"/>
    <cellStyle name="60% - Akzent5 3" xfId="540"/>
    <cellStyle name="60% - Akzent5 4" xfId="541"/>
    <cellStyle name="60% - Akzent5 5" xfId="542"/>
    <cellStyle name="60% - Akzent5 6" xfId="543"/>
    <cellStyle name="60% - Akzent5 7" xfId="544"/>
    <cellStyle name="60% - Akzent5 8" xfId="545"/>
    <cellStyle name="60% - Akzent5 9" xfId="546"/>
    <cellStyle name="60% - Akzent6" xfId="547"/>
    <cellStyle name="60% - Akzent6 10" xfId="548"/>
    <cellStyle name="60% - Akzent6 11" xfId="549"/>
    <cellStyle name="60% - Akzent6 2" xfId="550"/>
    <cellStyle name="60% - Akzent6 3" xfId="551"/>
    <cellStyle name="60% - Akzent6 4" xfId="552"/>
    <cellStyle name="60% - Akzent6 5" xfId="553"/>
    <cellStyle name="60% - Akzent6 6" xfId="554"/>
    <cellStyle name="60% - Akzent6 7" xfId="555"/>
    <cellStyle name="60% - Akzent6 8" xfId="556"/>
    <cellStyle name="60% - Akzent6 9" xfId="557"/>
    <cellStyle name="60% - Colore 1" xfId="558"/>
    <cellStyle name="60% - Colore 2" xfId="559"/>
    <cellStyle name="60% - Colore 3" xfId="560"/>
    <cellStyle name="60% - Colore 4" xfId="561"/>
    <cellStyle name="60% - Colore 5" xfId="562"/>
    <cellStyle name="60% - Colore 6" xfId="563"/>
    <cellStyle name="6mitP" xfId="564"/>
    <cellStyle name="6ohneP" xfId="565"/>
    <cellStyle name="7mitP" xfId="566"/>
    <cellStyle name="9mitP" xfId="567"/>
    <cellStyle name="9ohneP" xfId="568"/>
    <cellStyle name="Accent1" xfId="569"/>
    <cellStyle name="Accent1 2" xfId="570"/>
    <cellStyle name="Accent1 3" xfId="571"/>
    <cellStyle name="Accent2" xfId="572"/>
    <cellStyle name="Accent2 2" xfId="573"/>
    <cellStyle name="Accent2 3" xfId="574"/>
    <cellStyle name="Accent3" xfId="575"/>
    <cellStyle name="Accent3 2" xfId="576"/>
    <cellStyle name="Accent3 3" xfId="577"/>
    <cellStyle name="Accent4" xfId="578"/>
    <cellStyle name="Accent4 2" xfId="579"/>
    <cellStyle name="Accent4 3" xfId="580"/>
    <cellStyle name="Accent5" xfId="581"/>
    <cellStyle name="Accent5 2" xfId="582"/>
    <cellStyle name="Accent5 3" xfId="583"/>
    <cellStyle name="Accent6" xfId="584"/>
    <cellStyle name="Accent6 2" xfId="585"/>
    <cellStyle name="Accent6 3" xfId="586"/>
    <cellStyle name="AG Bilanz pro PK akt. Jahrc1" xfId="587"/>
    <cellStyle name="AG Bilanz pro PK akt. Jahrc10" xfId="588"/>
    <cellStyle name="AG Bilanz pro PK akt. Jahrc12" xfId="589"/>
    <cellStyle name="AG Bilanz pro PK akt. Jahrc2" xfId="590"/>
    <cellStyle name="AG Bilanz pro PK akt. Jahrc3" xfId="591"/>
    <cellStyle name="AG Bilanz pro PK akt. Jahrc6" xfId="592"/>
    <cellStyle name="AG Bilanz pro PK akt. Jahrc7" xfId="593"/>
    <cellStyle name="AG Bilanz Summe  Anfang-akt. Jahrc1" xfId="594"/>
    <cellStyle name="AG Bilanz Summe  Anfang-akt. Jahrc10" xfId="595"/>
    <cellStyle name="AG Bilanz Summe  Anfang-akt. Jahrc12" xfId="596"/>
    <cellStyle name="AG Bilanz Summe  Anfang-akt. Jahrc2" xfId="597"/>
    <cellStyle name="AG Bilanz Summe  Anfang-akt. Jahrc3" xfId="598"/>
    <cellStyle name="AG Bilanz Summe  Anfang-akt. Jahrc6" xfId="599"/>
    <cellStyle name="AG Bilanz Summe  Anfang-akt. Jahrc7" xfId="600"/>
    <cellStyle name="AG G&amp;V pro PK akt. Jahrc1" xfId="601"/>
    <cellStyle name="AG G&amp;V pro PK akt. Jahrc10" xfId="602"/>
    <cellStyle name="AG G&amp;V pro PK akt. Jahrc12" xfId="603"/>
    <cellStyle name="AG G&amp;V pro PK akt. Jahrc2" xfId="604"/>
    <cellStyle name="AG G&amp;V pro PK akt. Jahrc3" xfId="605"/>
    <cellStyle name="AG G&amp;V pro PK akt. Jahrc6" xfId="606"/>
    <cellStyle name="AG G&amp;V pro PK akt. Jahrc7" xfId="607"/>
    <cellStyle name="AG G&amp;V Summe Anfang-akt. Jahrc1" xfId="608"/>
    <cellStyle name="AG G&amp;V Summe Anfang-akt. Jahrc10" xfId="609"/>
    <cellStyle name="AG G&amp;V Summe Anfang-akt. Jahrc12" xfId="610"/>
    <cellStyle name="AG G&amp;V Summe Anfang-akt. Jahrc2" xfId="611"/>
    <cellStyle name="AG G&amp;V Summe Anfang-akt. Jahrc3" xfId="612"/>
    <cellStyle name="AG G&amp;V Summe Anfang-akt. Jahrc6" xfId="613"/>
    <cellStyle name="AG G&amp;V Summe Anfang-akt. Jahrc7" xfId="614"/>
    <cellStyle name="Akzent1 10" xfId="615"/>
    <cellStyle name="Akzent1 11" xfId="616"/>
    <cellStyle name="Akzent1 2" xfId="617"/>
    <cellStyle name="Akzent1 3" xfId="618"/>
    <cellStyle name="Akzent1 4" xfId="619"/>
    <cellStyle name="Akzent1 5" xfId="620"/>
    <cellStyle name="Akzent1 6" xfId="621"/>
    <cellStyle name="Akzent1 7" xfId="622"/>
    <cellStyle name="Akzent1 8" xfId="623"/>
    <cellStyle name="Akzent1 9" xfId="624"/>
    <cellStyle name="Akzent2 10" xfId="625"/>
    <cellStyle name="Akzent2 11" xfId="626"/>
    <cellStyle name="Akzent2 2" xfId="627"/>
    <cellStyle name="Akzent2 3" xfId="628"/>
    <cellStyle name="Akzent2 4" xfId="629"/>
    <cellStyle name="Akzent2 5" xfId="630"/>
    <cellStyle name="Akzent2 6" xfId="631"/>
    <cellStyle name="Akzent2 7" xfId="632"/>
    <cellStyle name="Akzent2 8" xfId="633"/>
    <cellStyle name="Akzent2 9" xfId="634"/>
    <cellStyle name="Akzent3 10" xfId="635"/>
    <cellStyle name="Akzent3 11" xfId="636"/>
    <cellStyle name="Akzent3 2" xfId="637"/>
    <cellStyle name="Akzent3 3" xfId="638"/>
    <cellStyle name="Akzent3 4" xfId="639"/>
    <cellStyle name="Akzent3 5" xfId="640"/>
    <cellStyle name="Akzent3 6" xfId="641"/>
    <cellStyle name="Akzent3 7" xfId="642"/>
    <cellStyle name="Akzent3 8" xfId="643"/>
    <cellStyle name="Akzent3 9" xfId="644"/>
    <cellStyle name="Akzent4 10" xfId="645"/>
    <cellStyle name="Akzent4 11" xfId="646"/>
    <cellStyle name="Akzent4 2" xfId="647"/>
    <cellStyle name="Akzent4 3" xfId="648"/>
    <cellStyle name="Akzent4 4" xfId="649"/>
    <cellStyle name="Akzent4 5" xfId="650"/>
    <cellStyle name="Akzent4 6" xfId="651"/>
    <cellStyle name="Akzent4 7" xfId="652"/>
    <cellStyle name="Akzent4 8" xfId="653"/>
    <cellStyle name="Akzent4 9" xfId="654"/>
    <cellStyle name="Akzent5 10" xfId="655"/>
    <cellStyle name="Akzent5 11" xfId="656"/>
    <cellStyle name="Akzent5 2" xfId="657"/>
    <cellStyle name="Akzent5 3" xfId="658"/>
    <cellStyle name="Akzent5 4" xfId="659"/>
    <cellStyle name="Akzent5 5" xfId="660"/>
    <cellStyle name="Akzent5 6" xfId="661"/>
    <cellStyle name="Akzent5 7" xfId="662"/>
    <cellStyle name="Akzent5 8" xfId="663"/>
    <cellStyle name="Akzent5 9" xfId="664"/>
    <cellStyle name="Akzent6 10" xfId="665"/>
    <cellStyle name="Akzent6 11" xfId="666"/>
    <cellStyle name="Akzent6 2" xfId="667"/>
    <cellStyle name="Akzent6 3" xfId="668"/>
    <cellStyle name="Akzent6 4" xfId="669"/>
    <cellStyle name="Akzent6 5" xfId="670"/>
    <cellStyle name="Akzent6 6" xfId="671"/>
    <cellStyle name="Akzent6 7" xfId="672"/>
    <cellStyle name="Akzent6 8" xfId="673"/>
    <cellStyle name="Akzent6 9" xfId="674"/>
    <cellStyle name="Ausgabe 10" xfId="675"/>
    <cellStyle name="Ausgabe 11" xfId="676"/>
    <cellStyle name="Ausgabe 2" xfId="677"/>
    <cellStyle name="Ausgabe 3" xfId="678"/>
    <cellStyle name="Ausgabe 4" xfId="679"/>
    <cellStyle name="Ausgabe 5" xfId="680"/>
    <cellStyle name="Ausgabe 6" xfId="681"/>
    <cellStyle name="Ausgabe 7" xfId="682"/>
    <cellStyle name="Ausgabe 8" xfId="683"/>
    <cellStyle name="Ausgabe 9" xfId="684"/>
    <cellStyle name="AVERAGE" xfId="685"/>
    <cellStyle name="AVERAGE 2" xfId="686"/>
    <cellStyle name="AZ1" xfId="687"/>
    <cellStyle name="AZ1*" xfId="688"/>
    <cellStyle name="AZ2" xfId="689"/>
    <cellStyle name="AZ3" xfId="690"/>
    <cellStyle name="Bad" xfId="691"/>
    <cellStyle name="Bad 2" xfId="692"/>
    <cellStyle name="Bad 3" xfId="693"/>
    <cellStyle name="Bad 4" xfId="694"/>
    <cellStyle name="Bad 5" xfId="695"/>
    <cellStyle name="Bad 6" xfId="696"/>
    <cellStyle name="Berechneter Wert" xfId="697"/>
    <cellStyle name="Berechnung 10" xfId="698"/>
    <cellStyle name="Berechnung 11" xfId="699"/>
    <cellStyle name="Berechnung 2" xfId="700"/>
    <cellStyle name="Berechnung 3" xfId="701"/>
    <cellStyle name="Berechnung 4" xfId="702"/>
    <cellStyle name="Berechnung 5" xfId="703"/>
    <cellStyle name="Berechnung 6" xfId="704"/>
    <cellStyle name="Berechnung 7" xfId="705"/>
    <cellStyle name="Berechnung 8" xfId="706"/>
    <cellStyle name="Berechnung 9" xfId="707"/>
    <cellStyle name="Beschriftung" xfId="708"/>
    <cellStyle name="Bevitel" xfId="709"/>
    <cellStyle name="Bps" xfId="710"/>
    <cellStyle name="Calcolo" xfId="711"/>
    <cellStyle name="Calculation" xfId="712"/>
    <cellStyle name="Calculation 2" xfId="713"/>
    <cellStyle name="Calculation 2 2" xfId="714"/>
    <cellStyle name="Calculation 3" xfId="715"/>
    <cellStyle name="Calculation 4" xfId="716"/>
    <cellStyle name="Celkem" xfId="717"/>
    <cellStyle name="Cella collegata" xfId="718"/>
    <cellStyle name="Cella da controllare" xfId="719"/>
    <cellStyle name="Check Cell" xfId="720"/>
    <cellStyle name="Check Cell 2" xfId="721"/>
    <cellStyle name="Check Cell 3" xfId="722"/>
    <cellStyle name="Chybn?" xfId="723"/>
    <cellStyle name="Chybně" xfId="724"/>
    <cellStyle name="Cím" xfId="725"/>
    <cellStyle name="Címsor 1" xfId="726"/>
    <cellStyle name="Címsor 2" xfId="727"/>
    <cellStyle name="Címsor 3" xfId="728"/>
    <cellStyle name="Címsor 3 2" xfId="729"/>
    <cellStyle name="Címsor 3 2 2" xfId="730"/>
    <cellStyle name="Címsor 3 2 2 2" xfId="731"/>
    <cellStyle name="Címsor 3 2 3" xfId="732"/>
    <cellStyle name="Címsor 3 3" xfId="733"/>
    <cellStyle name="Címsor 3 3 2" xfId="734"/>
    <cellStyle name="Címsor 3 4" xfId="735"/>
    <cellStyle name="Címsor 4" xfId="736"/>
    <cellStyle name="Colore 1" xfId="737"/>
    <cellStyle name="Colore 2" xfId="738"/>
    <cellStyle name="Colore 3" xfId="739"/>
    <cellStyle name="Colore 4" xfId="740"/>
    <cellStyle name="Colore 5" xfId="741"/>
    <cellStyle name="Colore 6" xfId="742"/>
    <cellStyle name="Comma [0]" xfId="743"/>
    <cellStyle name="Comma [0] 2" xfId="744"/>
    <cellStyle name="Comma [0] 2 2" xfId="745"/>
    <cellStyle name="Comma [0] 2 2 2" xfId="746"/>
    <cellStyle name="Comma [0] 2 3" xfId="747"/>
    <cellStyle name="Comma [0] 3" xfId="748"/>
    <cellStyle name="Comma [0] 3 2" xfId="749"/>
    <cellStyle name="Comma [0] 3 2 2" xfId="750"/>
    <cellStyle name="Comma [0] 3 3" xfId="751"/>
    <cellStyle name="Comma 10" xfId="752"/>
    <cellStyle name="Comma 10 2" xfId="753"/>
    <cellStyle name="Comma 10 2 2" xfId="754"/>
    <cellStyle name="Comma 10 3" xfId="755"/>
    <cellStyle name="Comma 10 3 2" xfId="756"/>
    <cellStyle name="Comma 10 4" xfId="757"/>
    <cellStyle name="Comma 11" xfId="758"/>
    <cellStyle name="Comma 11 2" xfId="759"/>
    <cellStyle name="Comma 11 2 2" xfId="760"/>
    <cellStyle name="Comma 11 3" xfId="761"/>
    <cellStyle name="Comma 11 3 2" xfId="762"/>
    <cellStyle name="Comma 11 4" xfId="763"/>
    <cellStyle name="Comma 12" xfId="764"/>
    <cellStyle name="Comma 12 2" xfId="765"/>
    <cellStyle name="Comma 12 2 2" xfId="766"/>
    <cellStyle name="Comma 12 3" xfId="767"/>
    <cellStyle name="Comma 12 3 2" xfId="768"/>
    <cellStyle name="Comma 12 4" xfId="769"/>
    <cellStyle name="Comma 13" xfId="770"/>
    <cellStyle name="Comma 13 2" xfId="771"/>
    <cellStyle name="Comma 13 2 2" xfId="772"/>
    <cellStyle name="Comma 13 3" xfId="773"/>
    <cellStyle name="Comma 13 3 2" xfId="774"/>
    <cellStyle name="Comma 13 4" xfId="775"/>
    <cellStyle name="Comma 14" xfId="776"/>
    <cellStyle name="Comma 14 2" xfId="777"/>
    <cellStyle name="Comma 14 2 2" xfId="778"/>
    <cellStyle name="Comma 14 3" xfId="779"/>
    <cellStyle name="Comma 14 3 2" xfId="780"/>
    <cellStyle name="Comma 14 4" xfId="781"/>
    <cellStyle name="Comma 15" xfId="782"/>
    <cellStyle name="Comma 15 2" xfId="783"/>
    <cellStyle name="Comma 15 2 2" xfId="784"/>
    <cellStyle name="Comma 15 3" xfId="785"/>
    <cellStyle name="Comma 15 3 2" xfId="786"/>
    <cellStyle name="Comma 15 4" xfId="787"/>
    <cellStyle name="Comma 16" xfId="788"/>
    <cellStyle name="Comma 16 2" xfId="789"/>
    <cellStyle name="Comma 16 2 2" xfId="790"/>
    <cellStyle name="Comma 16 3" xfId="791"/>
    <cellStyle name="Comma 16 3 2" xfId="792"/>
    <cellStyle name="Comma 16 4" xfId="793"/>
    <cellStyle name="Comma 17" xfId="794"/>
    <cellStyle name="Comma 17 2" xfId="795"/>
    <cellStyle name="Comma 17 2 2" xfId="796"/>
    <cellStyle name="Comma 17 3" xfId="797"/>
    <cellStyle name="Comma 17 3 2" xfId="798"/>
    <cellStyle name="Comma 17 4" xfId="799"/>
    <cellStyle name="Comma 18" xfId="800"/>
    <cellStyle name="Comma 18 2" xfId="801"/>
    <cellStyle name="Comma 18 2 2" xfId="802"/>
    <cellStyle name="Comma 18 3" xfId="803"/>
    <cellStyle name="Comma 19" xfId="804"/>
    <cellStyle name="Comma 19 2" xfId="805"/>
    <cellStyle name="Comma 19 2 2" xfId="806"/>
    <cellStyle name="Comma 19 3" xfId="807"/>
    <cellStyle name="Comma 2" xfId="808"/>
    <cellStyle name="Comma 2 2" xfId="809"/>
    <cellStyle name="Comma 2 2 2" xfId="810"/>
    <cellStyle name="Comma 2 2 2 2" xfId="811"/>
    <cellStyle name="Comma 2 2 3" xfId="812"/>
    <cellStyle name="Comma 2 3" xfId="813"/>
    <cellStyle name="Comma 2 3 2" xfId="814"/>
    <cellStyle name="Comma 2 4" xfId="815"/>
    <cellStyle name="Comma 2 4 2" xfId="816"/>
    <cellStyle name="Comma 2 5" xfId="817"/>
    <cellStyle name="Comma 2 5 2" xfId="818"/>
    <cellStyle name="Comma 2 6" xfId="819"/>
    <cellStyle name="Comma 20" xfId="820"/>
    <cellStyle name="Comma 20 2" xfId="821"/>
    <cellStyle name="Comma 20 2 2" xfId="822"/>
    <cellStyle name="Comma 20 3" xfId="823"/>
    <cellStyle name="Comma 21" xfId="824"/>
    <cellStyle name="Comma 21 2" xfId="825"/>
    <cellStyle name="Comma 21 2 2" xfId="826"/>
    <cellStyle name="Comma 21 3" xfId="827"/>
    <cellStyle name="Comma 22" xfId="828"/>
    <cellStyle name="Comma 22 2" xfId="829"/>
    <cellStyle name="Comma 22 2 2" xfId="830"/>
    <cellStyle name="Comma 22 3" xfId="831"/>
    <cellStyle name="Comma 23" xfId="832"/>
    <cellStyle name="Comma 23 2" xfId="833"/>
    <cellStyle name="Comma 24" xfId="834"/>
    <cellStyle name="Comma 24 2" xfId="835"/>
    <cellStyle name="Comma 25" xfId="836"/>
    <cellStyle name="Comma 25 2" xfId="837"/>
    <cellStyle name="Comma 26" xfId="838"/>
    <cellStyle name="Comma 26 2" xfId="839"/>
    <cellStyle name="Comma 27" xfId="840"/>
    <cellStyle name="Comma 27 2" xfId="841"/>
    <cellStyle name="Comma 28" xfId="842"/>
    <cellStyle name="Comma 28 2" xfId="843"/>
    <cellStyle name="Comma 29" xfId="844"/>
    <cellStyle name="Comma 29 2" xfId="845"/>
    <cellStyle name="Comma 3" xfId="846"/>
    <cellStyle name="Comma 3 2" xfId="847"/>
    <cellStyle name="Comma 3 2 2" xfId="848"/>
    <cellStyle name="Comma 3 2 2 2" xfId="849"/>
    <cellStyle name="Comma 3 2 3" xfId="850"/>
    <cellStyle name="Comma 3 3" xfId="851"/>
    <cellStyle name="Comma 3 3 2" xfId="852"/>
    <cellStyle name="Comma 3 4" xfId="853"/>
    <cellStyle name="Comma 3 4 2" xfId="854"/>
    <cellStyle name="Comma 3 5" xfId="855"/>
    <cellStyle name="Comma 30" xfId="856"/>
    <cellStyle name="Comma 30 2" xfId="857"/>
    <cellStyle name="Comma 31" xfId="858"/>
    <cellStyle name="Comma 31 2" xfId="859"/>
    <cellStyle name="Comma 32" xfId="860"/>
    <cellStyle name="Comma 32 2" xfId="861"/>
    <cellStyle name="Comma 33" xfId="862"/>
    <cellStyle name="Comma 33 2" xfId="863"/>
    <cellStyle name="Comma 4" xfId="864"/>
    <cellStyle name="Comma 4 2" xfId="865"/>
    <cellStyle name="Comma 4 2 2" xfId="866"/>
    <cellStyle name="Comma 4 3" xfId="867"/>
    <cellStyle name="Comma 4 4" xfId="868"/>
    <cellStyle name="Comma 4 4 2" xfId="869"/>
    <cellStyle name="Comma 5" xfId="870"/>
    <cellStyle name="Comma 5 2" xfId="871"/>
    <cellStyle name="Comma 5 3" xfId="872"/>
    <cellStyle name="Comma 5 3 2" xfId="873"/>
    <cellStyle name="Comma 6" xfId="874"/>
    <cellStyle name="Comma 6 2" xfId="875"/>
    <cellStyle name="Comma 6 2 2" xfId="876"/>
    <cellStyle name="Comma 6 3" xfId="877"/>
    <cellStyle name="Comma 6 3 2" xfId="878"/>
    <cellStyle name="Comma 6 4" xfId="879"/>
    <cellStyle name="Comma 7" xfId="880"/>
    <cellStyle name="Comma 7 2" xfId="881"/>
    <cellStyle name="Comma 7 2 2" xfId="882"/>
    <cellStyle name="Comma 7 3" xfId="883"/>
    <cellStyle name="Comma 7 3 2" xfId="884"/>
    <cellStyle name="Comma 7 4" xfId="885"/>
    <cellStyle name="Comma 8" xfId="886"/>
    <cellStyle name="Comma 8 2" xfId="887"/>
    <cellStyle name="Comma 8 2 2" xfId="888"/>
    <cellStyle name="Comma 8 3" xfId="889"/>
    <cellStyle name="Comma 8 3 2" xfId="890"/>
    <cellStyle name="Comma 8 4" xfId="891"/>
    <cellStyle name="Comma 9" xfId="892"/>
    <cellStyle name="Comma 9 2" xfId="893"/>
    <cellStyle name="Comma 9 2 2" xfId="894"/>
    <cellStyle name="Comma 9 3" xfId="895"/>
    <cellStyle name="Comma 9 3 2" xfId="896"/>
    <cellStyle name="Comma 9 4" xfId="897"/>
    <cellStyle name="Comma0" xfId="898"/>
    <cellStyle name="Comma0 2" xfId="899"/>
    <cellStyle name="Currency" xfId="900"/>
    <cellStyle name="Currency [0]" xfId="901"/>
    <cellStyle name="Currency 2" xfId="902"/>
    <cellStyle name="Currency 2 2" xfId="903"/>
    <cellStyle name="Currency 2 3" xfId="904"/>
    <cellStyle name="Currency_1.1" xfId="905"/>
    <cellStyle name="Currency0" xfId="906"/>
    <cellStyle name="Currency0 2" xfId="907"/>
    <cellStyle name="Currency0 2 2" xfId="908"/>
    <cellStyle name="Currency0 3" xfId="909"/>
    <cellStyle name="Data" xfId="910"/>
    <cellStyle name="Date" xfId="911"/>
    <cellStyle name="Date 2" xfId="912"/>
    <cellStyle name="Dateneingabe" xfId="913"/>
    <cellStyle name="Datum" xfId="914"/>
    <cellStyle name="Datum 2" xfId="915"/>
    <cellStyle name="définition" xfId="916"/>
    <cellStyle name="Deࣘimal_ATcoicop87-96_Budget_15" xfId="917"/>
    <cellStyle name="Dez1" xfId="918"/>
    <cellStyle name="Dez3" xfId="919"/>
    <cellStyle name="Dezimal [0] 2" xfId="920"/>
    <cellStyle name="Dezimal [0] 2 2" xfId="921"/>
    <cellStyle name="Dezimal [1]" xfId="922"/>
    <cellStyle name="Dezimal [2]" xfId="923"/>
    <cellStyle name="Dezimal [s]" xfId="924"/>
    <cellStyle name="Dezimal [ss]" xfId="925"/>
    <cellStyle name="Dezimal +-" xfId="926"/>
    <cellStyle name="Dezimal +- 2" xfId="927"/>
    <cellStyle name="Dezimal 1" xfId="928"/>
    <cellStyle name="Dezimal 2" xfId="929"/>
    <cellStyle name="Dezimal 2 2" xfId="930"/>
    <cellStyle name="Dezimal 2 3" xfId="931"/>
    <cellStyle name="Dezimal 3" xfId="932"/>
    <cellStyle name="Dezimal 4" xfId="933"/>
    <cellStyle name="Dezimal 5" xfId="934"/>
    <cellStyle name="Dezimal 6" xfId="935"/>
    <cellStyle name="Dezimal[8]" xfId="936"/>
    <cellStyle name="DeziŴal" xfId="937"/>
    <cellStyle name="diskette" xfId="938"/>
    <cellStyle name="ebene1" xfId="939"/>
    <cellStyle name="ebene2" xfId="940"/>
    <cellStyle name="ebene3" xfId="941"/>
    <cellStyle name="ebene4" xfId="942"/>
    <cellStyle name="ebene5" xfId="943"/>
    <cellStyle name="Eigenschaft" xfId="944"/>
    <cellStyle name="Eingabe 10" xfId="945"/>
    <cellStyle name="Eingabe 11" xfId="946"/>
    <cellStyle name="Eingabe 2" xfId="947"/>
    <cellStyle name="Eingabe 3" xfId="948"/>
    <cellStyle name="Eingabe 4" xfId="949"/>
    <cellStyle name="Eingabe 5" xfId="950"/>
    <cellStyle name="Eingabe 6" xfId="951"/>
    <cellStyle name="Eingabe 7" xfId="952"/>
    <cellStyle name="Eingabe 8" xfId="953"/>
    <cellStyle name="Eingabe 9" xfId="954"/>
    <cellStyle name="Ellen?rz?cella" xfId="955"/>
    <cellStyle name="Ellenőrzőcella" xfId="956"/>
    <cellStyle name="Ergebnis 10" xfId="957"/>
    <cellStyle name="Ergebnis 11" xfId="958"/>
    <cellStyle name="Ergebnis 2" xfId="959"/>
    <cellStyle name="Ergebnis 3" xfId="960"/>
    <cellStyle name="Ergebnis 4" xfId="961"/>
    <cellStyle name="Ergebnis 5" xfId="962"/>
    <cellStyle name="Ergebnis 6" xfId="963"/>
    <cellStyle name="Ergebnis 7" xfId="964"/>
    <cellStyle name="Ergebnis 8" xfId="965"/>
    <cellStyle name="Ergebnis 9" xfId="966"/>
    <cellStyle name="Erklärender Text 10" xfId="967"/>
    <cellStyle name="Erklärender Text 11" xfId="968"/>
    <cellStyle name="Erklärender Text 2" xfId="969"/>
    <cellStyle name="Erklärender Text 3" xfId="970"/>
    <cellStyle name="Erklärender Text 4" xfId="971"/>
    <cellStyle name="Erklärender Text 5" xfId="972"/>
    <cellStyle name="Erklärender Text 6" xfId="973"/>
    <cellStyle name="Erklärender Text 7" xfId="974"/>
    <cellStyle name="Erklärender Text 8" xfId="975"/>
    <cellStyle name="Erklärender Text 9" xfId="976"/>
    <cellStyle name="Euro" xfId="7"/>
    <cellStyle name="Euro 2" xfId="977"/>
    <cellStyle name="Euro 2 2" xfId="978"/>
    <cellStyle name="Euro 2 3" xfId="979"/>
    <cellStyle name="Euro 2 4" xfId="980"/>
    <cellStyle name="Euro 3" xfId="981"/>
    <cellStyle name="Euro 3 2" xfId="982"/>
    <cellStyle name="Euro 4" xfId="983"/>
    <cellStyle name="Euro 5" xfId="984"/>
    <cellStyle name="Euro 6" xfId="985"/>
    <cellStyle name="Euro 7" xfId="986"/>
    <cellStyle name="EUROSTAT Pro PK akt. Jahrc1" xfId="987"/>
    <cellStyle name="EUROSTAT Pro PK akt. Jahrc10" xfId="988"/>
    <cellStyle name="EUROSTAT Pro PK akt. Jahrc12" xfId="989"/>
    <cellStyle name="EUROSTAT Pro PK akt. Jahrc2" xfId="990"/>
    <cellStyle name="EUROSTAT Pro PK akt. Jahrc3" xfId="991"/>
    <cellStyle name="EUROSTAT Pro PK akt. Jahrc6" xfId="992"/>
    <cellStyle name="EUROSTAT Pro PK akt. Jahrc7" xfId="993"/>
    <cellStyle name="Exp" xfId="994"/>
    <cellStyle name="Explanatory Text" xfId="995"/>
    <cellStyle name="Explanatory Text 2" xfId="996"/>
    <cellStyle name="Explanatory Text 3" xfId="997"/>
    <cellStyle name="External" xfId="998"/>
    <cellStyle name="F7" xfId="999"/>
    <cellStyle name="Figyelmeztetés" xfId="1000"/>
    <cellStyle name="Fixed" xfId="1001"/>
    <cellStyle name="Fixed 2" xfId="1002"/>
    <cellStyle name="Followed Hyperlink" xfId="1003"/>
    <cellStyle name="Formblatt A Betr./Überbetr/Ges. akt. Jahrc1" xfId="1004"/>
    <cellStyle name="Formblatt A Betr./Überbetr/Ges. akt. Jahrc10" xfId="1005"/>
    <cellStyle name="Formblatt A Betr./Überbetr/Ges. akt. Jahrc13" xfId="1006"/>
    <cellStyle name="Formblatt A Betr./Überbetr/Ges. akt. Jahrc14" xfId="1007"/>
    <cellStyle name="Formblatt A Betr./Überbetr/Ges. akt. Jahrc15" xfId="1008"/>
    <cellStyle name="Formblatt A Betr./Überbetr/Ges. akt. Jahrc2" xfId="1009"/>
    <cellStyle name="Formblatt A Betr./Überbetr/Ges. akt. Jahrc3" xfId="1010"/>
    <cellStyle name="Formblatt A Betr./Überbetr/Ges. akt. Jahrc6" xfId="1011"/>
    <cellStyle name="Formblatt A Betr./Überbetr/Ges. akt. Jahrc7" xfId="1012"/>
    <cellStyle name="Formblatt A Pro PK akt. Jahrc1" xfId="1013"/>
    <cellStyle name="Formblatt A Pro PK akt. Jahrc10" xfId="1014"/>
    <cellStyle name="Formblatt A Pro PK akt. Jahrc12" xfId="1015"/>
    <cellStyle name="Formblatt A Pro PK akt. Jahrc2" xfId="1016"/>
    <cellStyle name="Formblatt A Pro PK akt. Jahrc3" xfId="1017"/>
    <cellStyle name="Formblatt A Pro PK akt. Jahrc6" xfId="1018"/>
    <cellStyle name="Formblatt A Pro PK akt. Jahrc7" xfId="1019"/>
    <cellStyle name="Formblatt B Betr./Überbetr/Ges. akt. Jahrc1" xfId="1020"/>
    <cellStyle name="Formblatt B Betr./Überbetr/Ges. akt. Jahrc10" xfId="1021"/>
    <cellStyle name="Formblatt B Betr./Überbetr/Ges. akt. Jahrc12" xfId="1022"/>
    <cellStyle name="Formblatt B Betr./Überbetr/Ges. akt. Jahrc13" xfId="1023"/>
    <cellStyle name="Formblatt B Betr./Überbetr/Ges. akt. Jahrc14" xfId="1024"/>
    <cellStyle name="Formblatt B Betr./Überbetr/Ges. akt. Jahrc2" xfId="1025"/>
    <cellStyle name="Formblatt B Betr./Überbetr/Ges. akt. Jahrc3" xfId="1026"/>
    <cellStyle name="Formblatt B Betr./Überbetr/Ges. akt. Jahrc6" xfId="1027"/>
    <cellStyle name="Formblatt B Betr./Überbetr/Ges. akt. Jahrc7" xfId="1028"/>
    <cellStyle name="Formblatt B Pro PK akt. Jahrc1" xfId="1029"/>
    <cellStyle name="Formblatt B Pro PK akt. Jahrc10" xfId="1030"/>
    <cellStyle name="Formblatt B Pro PK akt. Jahrc12" xfId="1031"/>
    <cellStyle name="Formblatt B Pro PK akt. Jahrc2" xfId="1032"/>
    <cellStyle name="Formblatt B Pro PK akt. Jahrc3" xfId="1033"/>
    <cellStyle name="Formblatt B Pro PK akt. Jahrc6" xfId="1034"/>
    <cellStyle name="Formblatt B Pro PK akt. Jahrc7" xfId="1035"/>
    <cellStyle name="Fuss" xfId="1036"/>
    <cellStyle name="FV" xfId="1037"/>
    <cellStyle name="Ganz" xfId="1038"/>
    <cellStyle name="GenC" xfId="1039"/>
    <cellStyle name="GenR" xfId="1040"/>
    <cellStyle name="Good" xfId="1041"/>
    <cellStyle name="Good 2" xfId="1042"/>
    <cellStyle name="Good 3" xfId="1043"/>
    <cellStyle name="Good 4" xfId="1044"/>
    <cellStyle name="Good 5" xfId="1045"/>
    <cellStyle name="Gut 10" xfId="1046"/>
    <cellStyle name="Gut 11" xfId="1047"/>
    <cellStyle name="Gut 2" xfId="1048"/>
    <cellStyle name="Gut 3" xfId="1049"/>
    <cellStyle name="Gut 4" xfId="1050"/>
    <cellStyle name="Gut 5" xfId="1051"/>
    <cellStyle name="Gut 6" xfId="1052"/>
    <cellStyle name="Gut 7" xfId="1053"/>
    <cellStyle name="Gut 8" xfId="1054"/>
    <cellStyle name="Gut 9" xfId="1055"/>
    <cellStyle name="Hauptüberschrift" xfId="1056"/>
    <cellStyle name="heading" xfId="1057"/>
    <cellStyle name="Heading 1" xfId="1058"/>
    <cellStyle name="Heading 1 2" xfId="1059"/>
    <cellStyle name="Heading 1 3" xfId="1060"/>
    <cellStyle name="Heading 1 4" xfId="1061"/>
    <cellStyle name="Heading 2" xfId="1062"/>
    <cellStyle name="Heading 2 2" xfId="1063"/>
    <cellStyle name="Heading 2 3" xfId="1064"/>
    <cellStyle name="Heading 2 4" xfId="1065"/>
    <cellStyle name="Heading 3" xfId="1066"/>
    <cellStyle name="Heading 3 2" xfId="1067"/>
    <cellStyle name="Heading 3 2 2" xfId="1068"/>
    <cellStyle name="Heading 3 2 2 2" xfId="1069"/>
    <cellStyle name="Heading 3 2 3" xfId="1070"/>
    <cellStyle name="Heading 3 2 4" xfId="1071"/>
    <cellStyle name="Heading 3 3" xfId="1072"/>
    <cellStyle name="Heading 3 3 2" xfId="1073"/>
    <cellStyle name="Heading 3 4" xfId="1074"/>
    <cellStyle name="Heading 3 5" xfId="1075"/>
    <cellStyle name="Heading 4" xfId="1076"/>
    <cellStyle name="Heading 4 2" xfId="1077"/>
    <cellStyle name="Heading 4 3" xfId="1078"/>
    <cellStyle name="Highest_Figures" xfId="1079"/>
    <cellStyle name="Hivatkozott cella" xfId="1080"/>
    <cellStyle name="Hyperlink 2" xfId="1081"/>
    <cellStyle name="Hyperlink 2 2" xfId="1082"/>
    <cellStyle name="Hyperlink 3" xfId="1083"/>
    <cellStyle name="Hyperlink 4" xfId="1084"/>
    <cellStyle name="in Mio" xfId="1085"/>
    <cellStyle name="Input 2" xfId="1086"/>
    <cellStyle name="Input 2 2" xfId="1087"/>
    <cellStyle name="Input 3" xfId="1088"/>
    <cellStyle name="itmln" xfId="1089"/>
    <cellStyle name="Jegyzet" xfId="1090"/>
    <cellStyle name="Jelöl?szín (1)" xfId="1091"/>
    <cellStyle name="Jelöl?szín (2)" xfId="1092"/>
    <cellStyle name="Jelöl?szín (3)" xfId="1093"/>
    <cellStyle name="Jelöl?szín (4)" xfId="1094"/>
    <cellStyle name="Jelöl?szín (5)" xfId="1095"/>
    <cellStyle name="Jelöl?szín (6)" xfId="1096"/>
    <cellStyle name="Jelölőszín (1)" xfId="1097"/>
    <cellStyle name="Jelölőszín (2)" xfId="1098"/>
    <cellStyle name="Jelölőszín (3)" xfId="1099"/>
    <cellStyle name="Jelölőszín (4)" xfId="1100"/>
    <cellStyle name="Jelölőszín (5)" xfId="1101"/>
    <cellStyle name="Jelölőszín (6)" xfId="1102"/>
    <cellStyle name="Jó" xfId="1103"/>
    <cellStyle name="Kimenet" xfId="1104"/>
    <cellStyle name="Komma 10" xfId="1105"/>
    <cellStyle name="Komma 10 2" xfId="1106"/>
    <cellStyle name="Komma 11" xfId="1107"/>
    <cellStyle name="Komma 11 2" xfId="1108"/>
    <cellStyle name="Komma 12" xfId="1109"/>
    <cellStyle name="Komma 13" xfId="1110"/>
    <cellStyle name="Komma 2" xfId="6"/>
    <cellStyle name="Komma 2 2" xfId="1111"/>
    <cellStyle name="Komma 2 2 2" xfId="1112"/>
    <cellStyle name="Komma 2 2 2 2" xfId="1113"/>
    <cellStyle name="Komma 2 2 2 3" xfId="1114"/>
    <cellStyle name="Komma 2 2 3" xfId="1115"/>
    <cellStyle name="Komma 2 3" xfId="1116"/>
    <cellStyle name="Komma 2 3 2" xfId="1117"/>
    <cellStyle name="Komma 2 3 3" xfId="1118"/>
    <cellStyle name="Komma 2 4" xfId="1119"/>
    <cellStyle name="Komma 3" xfId="1120"/>
    <cellStyle name="Komma 3 2" xfId="1121"/>
    <cellStyle name="Komma 3 2 2" xfId="1122"/>
    <cellStyle name="Komma 3 2 2 2" xfId="1123"/>
    <cellStyle name="Komma 3 2 2 2 2" xfId="1124"/>
    <cellStyle name="Komma 3 2 2 3" xfId="1125"/>
    <cellStyle name="Komma 3 2 3" xfId="1126"/>
    <cellStyle name="Komma 3 2 3 2" xfId="1127"/>
    <cellStyle name="Komma 3 2 4" xfId="1128"/>
    <cellStyle name="Komma 3 3" xfId="1129"/>
    <cellStyle name="Komma 3 3 2" xfId="1130"/>
    <cellStyle name="Komma 3 3 2 2" xfId="1131"/>
    <cellStyle name="Komma 3 3 3" xfId="1132"/>
    <cellStyle name="Komma 3 4" xfId="1133"/>
    <cellStyle name="Komma 3 4 2" xfId="1134"/>
    <cellStyle name="Komma 3 4 2 2" xfId="1135"/>
    <cellStyle name="Komma 3 4 3" xfId="1136"/>
    <cellStyle name="Komma 3 5" xfId="1137"/>
    <cellStyle name="Komma 3 5 2" xfId="1138"/>
    <cellStyle name="Komma 4" xfId="1139"/>
    <cellStyle name="Komma 4 2" xfId="1140"/>
    <cellStyle name="Komma 4 2 2" xfId="1141"/>
    <cellStyle name="Komma 4 2 3" xfId="1142"/>
    <cellStyle name="Komma 4 3" xfId="1143"/>
    <cellStyle name="Komma 5" xfId="1144"/>
    <cellStyle name="Komma 5 2" xfId="1145"/>
    <cellStyle name="Komma 5 2 2" xfId="1146"/>
    <cellStyle name="Komma 5 3" xfId="1147"/>
    <cellStyle name="Komma 6" xfId="1148"/>
    <cellStyle name="Komma 6 2" xfId="1149"/>
    <cellStyle name="Komma 6 2 2" xfId="1150"/>
    <cellStyle name="Komma 6 2 3" xfId="1151"/>
    <cellStyle name="Komma 6 3" xfId="1152"/>
    <cellStyle name="Komma 6 4" xfId="1153"/>
    <cellStyle name="Komma 7" xfId="1154"/>
    <cellStyle name="Komma 7 2" xfId="1155"/>
    <cellStyle name="Komma 7 2 2" xfId="1156"/>
    <cellStyle name="Komma 7 3" xfId="1157"/>
    <cellStyle name="Komma 7 3 2" xfId="1158"/>
    <cellStyle name="Komma 7 4" xfId="1159"/>
    <cellStyle name="Komma 7 4 2" xfId="1160"/>
    <cellStyle name="Komma 7 5" xfId="1161"/>
    <cellStyle name="Komma 7 5 2" xfId="1162"/>
    <cellStyle name="Komma 7 6" xfId="1163"/>
    <cellStyle name="Komma 8" xfId="1164"/>
    <cellStyle name="Komma 8 2" xfId="1165"/>
    <cellStyle name="Komma 8 2 2" xfId="1166"/>
    <cellStyle name="Komma 8 2 2 2" xfId="1167"/>
    <cellStyle name="Komma 8 2 2 2 2" xfId="1168"/>
    <cellStyle name="Komma 8 2 2 3" xfId="1169"/>
    <cellStyle name="Komma 8 2 2 3 2" xfId="1170"/>
    <cellStyle name="Komma 8 2 2 3 2 2" xfId="1171"/>
    <cellStyle name="Komma 8 2 2 3 3" xfId="1172"/>
    <cellStyle name="Komma 8 2 2 3 3 2" xfId="1173"/>
    <cellStyle name="Komma 8 2 2 3 3 2 2" xfId="1174"/>
    <cellStyle name="Komma 8 2 2 3 3 2 2 2" xfId="1175"/>
    <cellStyle name="Komma 8 2 2 3 3 2 2 2 2" xfId="1176"/>
    <cellStyle name="Komma 8 2 2 3 3 2 2 2 2 2" xfId="1177"/>
    <cellStyle name="Komma 8 2 2 3 3 2 2 2 2 2 2" xfId="1178"/>
    <cellStyle name="Komma 8 2 2 3 3 2 2 2 2 2 2 2" xfId="1179"/>
    <cellStyle name="Komma 8 2 2 3 3 2 2 2 2 2 2 2 2" xfId="1180"/>
    <cellStyle name="Komma 8 2 2 3 3 2 2 2 2 2 2 2 2 2" xfId="1181"/>
    <cellStyle name="Komma 8 2 2 3 3 2 2 2 2 2 2 2 2 2 2" xfId="1182"/>
    <cellStyle name="Komma 8 2 2 3 3 2 2 2 2 2 2 2 2 2 2 2" xfId="1183"/>
    <cellStyle name="Komma 8 2 2 3 3 2 2 2 2 2 2 2 2 2 2 2 2" xfId="1184"/>
    <cellStyle name="Komma 8 2 2 3 3 2 2 2 2 2 2 2 2 2 2 2 2 2" xfId="1185"/>
    <cellStyle name="Komma 8 2 2 3 3 2 2 2 2 2 2 2 2 2 2 2 2 2 2" xfId="1186"/>
    <cellStyle name="Komma 8 2 2 3 3 2 2 2 2 2 2 2 2 2 2 2 2 2 2 2" xfId="1187"/>
    <cellStyle name="Komma 8 2 2 3 3 2 2 2 2 2 2 2 2 2 2 2 2 2 2 2 2" xfId="1188"/>
    <cellStyle name="Komma 8 2 2 3 3 2 2 2 2 2 2 2 2 2 2 2 2 2 2 2 2 2" xfId="1189"/>
    <cellStyle name="Komma 8 2 2 3 3 2 2 2 2 2 2 2 2 2 2 2 2 2 2 2 2 2 2" xfId="1190"/>
    <cellStyle name="Komma 8 2 2 3 3 2 2 2 2 2 2 2 2 2 2 2 2 2 2 2 2 2 2 2" xfId="1191"/>
    <cellStyle name="Komma 8 2 2 3 3 2 2 2 2 2 2 2 2 2 2 2 2 2 2 2 2 2 2 2 2" xfId="1192"/>
    <cellStyle name="Komma 8 2 2 3 3 2 2 2 2 2 2 2 2 2 2 2 2 2 2 2 2 2 2 2 2 2" xfId="1193"/>
    <cellStyle name="Komma 8 2 2 3 3 2 2 2 2 2 2 2 2 2 2 2 2 2 2 2 2 2 2 2 2 2 2" xfId="1194"/>
    <cellStyle name="Komma 8 2 2 3 3 2 2 2 2 2 2 2 2 2 2 2 2 2 2 2 2 2 2 2 2 2 2 2" xfId="1195"/>
    <cellStyle name="Komma 8 2 2 3 3 2 2 2 2 2 2 2 2 2 2 2 2 2 2 2 2 2 2 2 2 2 2 2 2" xfId="1196"/>
    <cellStyle name="Komma 8 2 2 3 3 2 2 2 2 2 2 2 2 2 2 2 2 2 2 2 2 2 2 2 2 2 2 3" xfId="1197"/>
    <cellStyle name="Komma 8 2 2 3 3 2 2 2 2 2 2 2 2 2 2 2 2 2 2 2 2 2 2 2 2 2 3" xfId="1198"/>
    <cellStyle name="Komma 8 2 2 3 3 2 2 2 2 2 2 2 2 2 2 2 2 2 2 2 2 2 2 2 2 3" xfId="1199"/>
    <cellStyle name="Komma 8 2 2 3 3 2 2 2 2 2 2 2 2 2 2 2 2 2 2 2 2 2 2 2 3" xfId="1200"/>
    <cellStyle name="Komma 8 2 2 3 3 2 2 2 2 2 2 2 2 2 2 2 2 2 2 2 2 2 2 3" xfId="1201"/>
    <cellStyle name="Komma 8 2 2 3 3 2 2 2 2 2 2 2 2 2 2 2 2 2 2 2 2 2 3" xfId="1202"/>
    <cellStyle name="Komma 8 2 2 3 3 2 2 2 2 2 2 2 2 2 2 2 2 2 2 2 2 3" xfId="1203"/>
    <cellStyle name="Komma 8 2 2 3 3 2 2 2 2 2 2 2 2 2 2 2 2 2 2 2 3" xfId="1204"/>
    <cellStyle name="Komma 8 2 2 3 3 2 2 2 2 2 2 2 2 2 2 2 2 2 2 3" xfId="1205"/>
    <cellStyle name="Komma 8 2 2 3 3 2 2 2 2 2 2 2 2 2 2 2 2 2 3" xfId="1206"/>
    <cellStyle name="Komma 8 2 2 3 3 2 2 2 2 2 2 2 2 2 2 2 2 3" xfId="1207"/>
    <cellStyle name="Komma 8 2 2 3 3 2 2 2 2 2 2 2 2 2 2 2 3" xfId="1208"/>
    <cellStyle name="Komma 8 2 2 3 3 2 2 2 2 2 2 2 2 2 2 3" xfId="1209"/>
    <cellStyle name="Komma 8 2 2 3 3 2 2 2 2 2 2 2 2 2 3" xfId="1210"/>
    <cellStyle name="Komma 8 2 2 3 3 2 2 2 2 2 2 2 2 3" xfId="1211"/>
    <cellStyle name="Komma 8 2 2 3 3 2 2 2 2 2 2 2 3" xfId="1212"/>
    <cellStyle name="Komma 8 2 2 3 3 2 2 2 2 2 2 3" xfId="1213"/>
    <cellStyle name="Komma 8 2 2 3 3 2 2 2 2 2 3" xfId="1214"/>
    <cellStyle name="Komma 8 2 2 3 3 2 2 2 2 3" xfId="1215"/>
    <cellStyle name="Komma 8 2 2 3 3 2 2 2 3" xfId="1216"/>
    <cellStyle name="Komma 8 2 2 3 3 2 2 3" xfId="1217"/>
    <cellStyle name="Komma 8 2 2 3 3 2 3" xfId="1218"/>
    <cellStyle name="Komma 8 2 2 3 3 3" xfId="1219"/>
    <cellStyle name="Komma 8 2 2 3 4" xfId="1220"/>
    <cellStyle name="Komma 8 2 2 4" xfId="1221"/>
    <cellStyle name="Komma 8 2 3" xfId="1222"/>
    <cellStyle name="Komma 8 3" xfId="1223"/>
    <cellStyle name="Komma 8 3 2" xfId="1224"/>
    <cellStyle name="Komma 8 4" xfId="1225"/>
    <cellStyle name="Komma 8 4 2" xfId="1226"/>
    <cellStyle name="Komma 8 5" xfId="1227"/>
    <cellStyle name="Komma 8 5 2" xfId="1228"/>
    <cellStyle name="Komma 8 6" xfId="1229"/>
    <cellStyle name="Komma 9" xfId="1230"/>
    <cellStyle name="Komma 9 2" xfId="1231"/>
    <cellStyle name="Komma 9 3" xfId="1232"/>
    <cellStyle name="Komma0" xfId="1233"/>
    <cellStyle name="Komma0 2" xfId="1234"/>
    <cellStyle name="Kontrolní bu?ka" xfId="1235"/>
    <cellStyle name="Kontrolní buňka" xfId="1236"/>
    <cellStyle name="Koptekst 1" xfId="1237"/>
    <cellStyle name="Koptekst 2" xfId="1238"/>
    <cellStyle name="KPMG Heading 1" xfId="1239"/>
    <cellStyle name="KPMG Heading 2" xfId="1240"/>
    <cellStyle name="KPMG Heading 3" xfId="1241"/>
    <cellStyle name="KPMG Heading 4" xfId="1242"/>
    <cellStyle name="KPMG Normal" xfId="1243"/>
    <cellStyle name="KPMG Normal Text" xfId="1244"/>
    <cellStyle name="KPMG Normal_Überschlägige Impairmentrechnung MFP 13012011" xfId="1245"/>
    <cellStyle name="lang" xfId="1246"/>
    <cellStyle name="Level1" xfId="1247"/>
    <cellStyle name="Lien hypertexte" xfId="1248"/>
    <cellStyle name="Lien hypertexte visité" xfId="1249"/>
    <cellStyle name="light kursiv" xfId="1250"/>
    <cellStyle name="Linked Cell" xfId="1251"/>
    <cellStyle name="Linked Cell 2" xfId="1252"/>
    <cellStyle name="Linked Cell 3" xfId="1253"/>
    <cellStyle name="Magyarázó szöveg" xfId="1254"/>
    <cellStyle name="MARGINAL" xfId="1255"/>
    <cellStyle name="Mesi" xfId="1256"/>
    <cellStyle name="Migliaia (,0)" xfId="1257"/>
    <cellStyle name="Migliaia (,0) 2" xfId="1258"/>
    <cellStyle name="Migliaia (+0)" xfId="1259"/>
    <cellStyle name="Migliaia (0)_1996-97" xfId="1260"/>
    <cellStyle name="Migliaia_1996-97" xfId="1261"/>
    <cellStyle name="Millares [0]_FISCAL~1" xfId="1262"/>
    <cellStyle name="Millares_FISCAL~1" xfId="1263"/>
    <cellStyle name="Milliers [0] 2" xfId="1264"/>
    <cellStyle name="Milliers [0] 2 2" xfId="1265"/>
    <cellStyle name="Milliers 2" xfId="1266"/>
    <cellStyle name="Milliers 2 2" xfId="1267"/>
    <cellStyle name="Milliers 2 3" xfId="1268"/>
    <cellStyle name="Milliers 3" xfId="1269"/>
    <cellStyle name="Milliers 4" xfId="1270"/>
    <cellStyle name="Milliers 4 2" xfId="1271"/>
    <cellStyle name="Mio" xfId="1272"/>
    <cellStyle name="mitP" xfId="1273"/>
    <cellStyle name="Moneda [0]_FISCAL~1" xfId="1274"/>
    <cellStyle name="Moneda_FISCAL~1" xfId="1275"/>
    <cellStyle name="Money" xfId="1276"/>
    <cellStyle name="Money0" xfId="1277"/>
    <cellStyle name="Motif" xfId="1278"/>
    <cellStyle name="Nadpis 1" xfId="1279"/>
    <cellStyle name="Nadpis 2" xfId="1280"/>
    <cellStyle name="Nadpis 3" xfId="1281"/>
    <cellStyle name="Nadpis 3 2" xfId="1282"/>
    <cellStyle name="Nadpis 3 2 2" xfId="1283"/>
    <cellStyle name="Nadpis 3 2 2 2" xfId="1284"/>
    <cellStyle name="Nadpis 3 2 3" xfId="1285"/>
    <cellStyle name="Nadpis 3 3" xfId="1286"/>
    <cellStyle name="Nadpis 3 3 2" xfId="1287"/>
    <cellStyle name="Nadpis 3 4" xfId="1288"/>
    <cellStyle name="Nadpis 4" xfId="1289"/>
    <cellStyle name="Název" xfId="1290"/>
    <cellStyle name="Neutral 10" xfId="1291"/>
    <cellStyle name="Neutral 11" xfId="1292"/>
    <cellStyle name="Neutral 2" xfId="1293"/>
    <cellStyle name="Neutral 3" xfId="1294"/>
    <cellStyle name="Neutral 4" xfId="1295"/>
    <cellStyle name="Neutral 5" xfId="1296"/>
    <cellStyle name="Neutral 6" xfId="1297"/>
    <cellStyle name="Neutral 7" xfId="1298"/>
    <cellStyle name="Neutral 8" xfId="1299"/>
    <cellStyle name="Neutral 9" xfId="1300"/>
    <cellStyle name="Neutrale" xfId="1301"/>
    <cellStyle name="Neutrální" xfId="1302"/>
    <cellStyle name="nombres" xfId="1303"/>
    <cellStyle name="Non_definito" xfId="1304"/>
    <cellStyle name="Normal - Style1" xfId="1305"/>
    <cellStyle name="Normal 10" xfId="1306"/>
    <cellStyle name="Normal 10 2" xfId="1307"/>
    <cellStyle name="Normal 10_TableB_box" xfId="1308"/>
    <cellStyle name="Normal 11" xfId="1309"/>
    <cellStyle name="Normal 12" xfId="1310"/>
    <cellStyle name="Normal 13" xfId="1311"/>
    <cellStyle name="Normal 14" xfId="1312"/>
    <cellStyle name="Normal 15" xfId="1313"/>
    <cellStyle name="Normal 16" xfId="1314"/>
    <cellStyle name="Normal 16 2" xfId="1315"/>
    <cellStyle name="Normal 16 2 2" xfId="1316"/>
    <cellStyle name="Normal 16 2 2 2" xfId="1317"/>
    <cellStyle name="Normal 16 2 3" xfId="1318"/>
    <cellStyle name="Normal 16 3" xfId="1319"/>
    <cellStyle name="Normal 16 3 2" xfId="1320"/>
    <cellStyle name="Normal 16 4" xfId="1321"/>
    <cellStyle name="Normal 17" xfId="1322"/>
    <cellStyle name="Normal 17 2" xfId="1323"/>
    <cellStyle name="Normal 17 2 2" xfId="1324"/>
    <cellStyle name="Normal 17 2 2 2" xfId="1325"/>
    <cellStyle name="Normal 17 2 3" xfId="1326"/>
    <cellStyle name="Normal 17 3" xfId="1327"/>
    <cellStyle name="Normal 17 3 2" xfId="1328"/>
    <cellStyle name="Normal 17 4" xfId="1329"/>
    <cellStyle name="Normal 18" xfId="1330"/>
    <cellStyle name="Normal 18 2" xfId="1331"/>
    <cellStyle name="Normal 19" xfId="1332"/>
    <cellStyle name="Normal 2" xfId="1333"/>
    <cellStyle name="Normal 2 2" xfId="1334"/>
    <cellStyle name="Normal 2 2 2" xfId="1335"/>
    <cellStyle name="Normal 2 2 2 2" xfId="1336"/>
    <cellStyle name="Normal 2 2 2 3" xfId="1337"/>
    <cellStyle name="Normal 2 2 2 3 2" xfId="1338"/>
    <cellStyle name="Normal 2 2 2 3 2 2" xfId="1339"/>
    <cellStyle name="Normal 2 2 2 3 2 2 2" xfId="1340"/>
    <cellStyle name="Normal 2 2 2 3 2 3" xfId="1341"/>
    <cellStyle name="Normal 2 2 2 3 3" xfId="1342"/>
    <cellStyle name="Normal 2 2 2 3 3 2" xfId="1343"/>
    <cellStyle name="Normal 2 2 2 3 4" xfId="1344"/>
    <cellStyle name="Normal 2 2 3" xfId="1345"/>
    <cellStyle name="Normal 2 2_TableB_box" xfId="1346"/>
    <cellStyle name="Normal 2 3" xfId="1347"/>
    <cellStyle name="Normal 2 3 2" xfId="1348"/>
    <cellStyle name="Normal 2 3 3" xfId="1349"/>
    <cellStyle name="Normal 2 3 3 2" xfId="1350"/>
    <cellStyle name="Normal 2 3 3 2 2" xfId="1351"/>
    <cellStyle name="Normal 2 3 3 2 2 2" xfId="1352"/>
    <cellStyle name="Normal 2 3 3 2 3" xfId="1353"/>
    <cellStyle name="Normal 2 3 3 3" xfId="1354"/>
    <cellStyle name="Normal 2 3 3 3 2" xfId="1355"/>
    <cellStyle name="Normal 2 3 3 4" xfId="1356"/>
    <cellStyle name="Normal 2 3_TableB_box" xfId="1357"/>
    <cellStyle name="Normal 2 4" xfId="1358"/>
    <cellStyle name="Normal 2 4 2" xfId="1359"/>
    <cellStyle name="Normal 2 4_TableB_box" xfId="1360"/>
    <cellStyle name="Normal 2 5" xfId="1361"/>
    <cellStyle name="Normal 2 6" xfId="1362"/>
    <cellStyle name="Normal 2 7" xfId="1363"/>
    <cellStyle name="Normal 2 8" xfId="1364"/>
    <cellStyle name="Normal 2 9" xfId="1365"/>
    <cellStyle name="Normal 2_TableA_final" xfId="1366"/>
    <cellStyle name="Normal 20" xfId="1367"/>
    <cellStyle name="Normal 3" xfId="1368"/>
    <cellStyle name="Normal 3 10" xfId="1369"/>
    <cellStyle name="Normal 3 10 2" xfId="1370"/>
    <cellStyle name="Normal 3 10 2 2" xfId="1371"/>
    <cellStyle name="Normal 3 10 2 2 2" xfId="1372"/>
    <cellStyle name="Normal 3 10 2 3" xfId="1373"/>
    <cellStyle name="Normal 3 10 3" xfId="1374"/>
    <cellStyle name="Normal 3 10 3 2" xfId="1375"/>
    <cellStyle name="Normal 3 10 4" xfId="1376"/>
    <cellStyle name="Normal 3 2" xfId="1377"/>
    <cellStyle name="Normal 3 2 2" xfId="1378"/>
    <cellStyle name="Normal 3 2 3" xfId="1379"/>
    <cellStyle name="Normal 3 2_TableB_box" xfId="1380"/>
    <cellStyle name="Normal 3 3" xfId="1381"/>
    <cellStyle name="Normal 3 3 2" xfId="1382"/>
    <cellStyle name="Normal 3 3 2 2" xfId="1383"/>
    <cellStyle name="Normal 3 3 2 2 2" xfId="1384"/>
    <cellStyle name="Normal 3 3 2 2 2 2" xfId="1385"/>
    <cellStyle name="Normal 3 3 2 2 3" xfId="1386"/>
    <cellStyle name="Normal 3 3 2 3" xfId="1387"/>
    <cellStyle name="Normal 3 3 2 3 2" xfId="1388"/>
    <cellStyle name="Normal 3 3 2 4" xfId="1389"/>
    <cellStyle name="Normal 3 4" xfId="1390"/>
    <cellStyle name="Normal 3 5" xfId="1391"/>
    <cellStyle name="Normal 3 5 2" xfId="1392"/>
    <cellStyle name="Normal 3 5 2 2" xfId="1393"/>
    <cellStyle name="Normal 3 5 2 2 2" xfId="1394"/>
    <cellStyle name="Normal 3 5 2 3" xfId="1395"/>
    <cellStyle name="Normal 3 5 3" xfId="1396"/>
    <cellStyle name="Normal 3 5 3 2" xfId="1397"/>
    <cellStyle name="Normal 3 5 4" xfId="1398"/>
    <cellStyle name="Normal 3 6" xfId="1399"/>
    <cellStyle name="Normal 3 6 2" xfId="1400"/>
    <cellStyle name="Normal 3 6 2 2" xfId="1401"/>
    <cellStyle name="Normal 3 6 2 2 2" xfId="1402"/>
    <cellStyle name="Normal 3 6 2 3" xfId="1403"/>
    <cellStyle name="Normal 3 6 3" xfId="1404"/>
    <cellStyle name="Normal 3 6 3 2" xfId="1405"/>
    <cellStyle name="Normal 3 6 4" xfId="1406"/>
    <cellStyle name="Normal 3 7" xfId="1407"/>
    <cellStyle name="Normal 3 8" xfId="1408"/>
    <cellStyle name="Normal 3 9" xfId="1409"/>
    <cellStyle name="Normal 3_TableA_final" xfId="1410"/>
    <cellStyle name="Normal 4" xfId="1411"/>
    <cellStyle name="Normal 4 2" xfId="1412"/>
    <cellStyle name="Normal 4 2 2" xfId="1413"/>
    <cellStyle name="Normal 4 2 2 2" xfId="1414"/>
    <cellStyle name="Normal 4 2 2 2 2" xfId="1415"/>
    <cellStyle name="Normal 4 2 2 2 2 2" xfId="1416"/>
    <cellStyle name="Normal 4 2 2 2 3" xfId="1417"/>
    <cellStyle name="Normal 4 2 2 3" xfId="1418"/>
    <cellStyle name="Normal 4 2 2 3 2" xfId="1419"/>
    <cellStyle name="Normal 4 2 2 4" xfId="1420"/>
    <cellStyle name="Normal 4 3" xfId="1421"/>
    <cellStyle name="Normal 4 3 2" xfId="1422"/>
    <cellStyle name="Normal 4 3 2 2" xfId="1423"/>
    <cellStyle name="Normal 4 3 2 2 2" xfId="1424"/>
    <cellStyle name="Normal 4 3 2 3" xfId="1425"/>
    <cellStyle name="Normal 4 3 3" xfId="1426"/>
    <cellStyle name="Normal 4 3 3 2" xfId="1427"/>
    <cellStyle name="Normal 4 3 4" xfId="1428"/>
    <cellStyle name="Normal 4 4" xfId="1429"/>
    <cellStyle name="Normal 4 5" xfId="1430"/>
    <cellStyle name="Normal 5" xfId="1431"/>
    <cellStyle name="Normal 5 2" xfId="1432"/>
    <cellStyle name="Normal 5 2 2" xfId="1433"/>
    <cellStyle name="Normal 5 3" xfId="1434"/>
    <cellStyle name="Normal 6" xfId="1435"/>
    <cellStyle name="Normal 6 2" xfId="1436"/>
    <cellStyle name="Normal 6 3" xfId="1437"/>
    <cellStyle name="Normal 6 4" xfId="1438"/>
    <cellStyle name="Normal 6 5" xfId="1439"/>
    <cellStyle name="Normal 6_TableB_box" xfId="1440"/>
    <cellStyle name="Normal 7" xfId="1441"/>
    <cellStyle name="Normal 7 2" xfId="1442"/>
    <cellStyle name="Normal 8" xfId="1443"/>
    <cellStyle name="Normal 8 2" xfId="1444"/>
    <cellStyle name="Normal 8 2 2" xfId="1445"/>
    <cellStyle name="Normal 8 2_TableA_final" xfId="1446"/>
    <cellStyle name="Normal 8 3" xfId="1447"/>
    <cellStyle name="Normal 8 4" xfId="1448"/>
    <cellStyle name="Normal 9" xfId="1449"/>
    <cellStyle name="Normal 9 2" xfId="1450"/>
    <cellStyle name="Normal 9 3" xfId="1451"/>
    <cellStyle name="Normal 9 3 2" xfId="1452"/>
    <cellStyle name="Normal 9 3 3" xfId="1453"/>
    <cellStyle name="Normal 9 3 3 2" xfId="1454"/>
    <cellStyle name="Normal 9 3 3 2 2" xfId="1455"/>
    <cellStyle name="Normal 9 3 3 3" xfId="1456"/>
    <cellStyle name="Normal 9 3 4" xfId="1457"/>
    <cellStyle name="Normal 9 3 4 2" xfId="1458"/>
    <cellStyle name="Normal 9 3 5" xfId="1459"/>
    <cellStyle name="Normal 9 4" xfId="1460"/>
    <cellStyle name="Normal 9 4 2" xfId="1461"/>
    <cellStyle name="Normal 9 4 2 2" xfId="1462"/>
    <cellStyle name="Normal 9 4 2 2 2" xfId="1463"/>
    <cellStyle name="Normal 9 4 2 3" xfId="1464"/>
    <cellStyle name="Normal 9 4 3" xfId="1465"/>
    <cellStyle name="Normal 9 4 3 2" xfId="1466"/>
    <cellStyle name="Normal 9 4 4" xfId="1467"/>
    <cellStyle name="Normal 9_TableB_box" xfId="1468"/>
    <cellStyle name="Normal_1.1" xfId="9"/>
    <cellStyle name="Normale_1996-97" xfId="1469"/>
    <cellStyle name="normální_List1" xfId="1470"/>
    <cellStyle name="Normalny_Arkusz1" xfId="1471"/>
    <cellStyle name="Nota" xfId="1472"/>
    <cellStyle name="Note" xfId="1473"/>
    <cellStyle name="Note 2" xfId="1474"/>
    <cellStyle name="Note 2 2" xfId="1475"/>
    <cellStyle name="Note 2 3" xfId="1476"/>
    <cellStyle name="Note 3" xfId="1477"/>
    <cellStyle name="Note 3 2" xfId="1478"/>
    <cellStyle name="Note 4" xfId="1479"/>
    <cellStyle name="Note 4 2" xfId="1480"/>
    <cellStyle name="Note 5" xfId="1481"/>
    <cellStyle name="Note 6" xfId="1482"/>
    <cellStyle name="Note 7" xfId="1483"/>
    <cellStyle name="Notiz 10" xfId="1484"/>
    <cellStyle name="Notiz 11" xfId="1485"/>
    <cellStyle name="Notiz 2" xfId="1486"/>
    <cellStyle name="Notiz 2 2" xfId="1487"/>
    <cellStyle name="Notiz 3" xfId="1488"/>
    <cellStyle name="Notiz 4" xfId="1489"/>
    <cellStyle name="Notiz 5" xfId="1490"/>
    <cellStyle name="Notiz 6" xfId="1491"/>
    <cellStyle name="Notiz 7" xfId="1492"/>
    <cellStyle name="Notiz 8" xfId="1493"/>
    <cellStyle name="Notiz 9" xfId="1494"/>
    <cellStyle name="Num2" xfId="1495"/>
    <cellStyle name="Num3" xfId="1496"/>
    <cellStyle name="Num4" xfId="1497"/>
    <cellStyle name="NumberCellStyle" xfId="1498"/>
    <cellStyle name="NumC" xfId="1499"/>
    <cellStyle name="Objektname" xfId="1500"/>
    <cellStyle name="ohneP" xfId="1501"/>
    <cellStyle name="Összesen" xfId="1502"/>
    <cellStyle name="Output" xfId="1503"/>
    <cellStyle name="Output 2" xfId="1504"/>
    <cellStyle name="Output 2 2" xfId="1505"/>
    <cellStyle name="Output 3" xfId="1506"/>
    <cellStyle name="Pct" xfId="1507"/>
    <cellStyle name="Pct2" xfId="1508"/>
    <cellStyle name="Pct3" xfId="1509"/>
    <cellStyle name="Percent" xfId="1510"/>
    <cellStyle name="Percent (,0)" xfId="1511"/>
    <cellStyle name="Percent (,00)" xfId="1512"/>
    <cellStyle name="Percent (,0000)" xfId="1513"/>
    <cellStyle name="Percent 2" xfId="1514"/>
    <cellStyle name="Percent 2 2" xfId="1515"/>
    <cellStyle name="Percent 2 2 2" xfId="1516"/>
    <cellStyle name="Percent 2 3" xfId="1517"/>
    <cellStyle name="Percent 2 4" xfId="1518"/>
    <cellStyle name="Percent 3" xfId="1519"/>
    <cellStyle name="Percent 3 2" xfId="1520"/>
    <cellStyle name="Percent 3 3" xfId="1521"/>
    <cellStyle name="Percent 3 4" xfId="1522"/>
    <cellStyle name="Percent 4" xfId="1523"/>
    <cellStyle name="Percent 4 2" xfId="1524"/>
    <cellStyle name="Percent 4 3" xfId="1525"/>
    <cellStyle name="Percent 4 3 2" xfId="1526"/>
    <cellStyle name="Percent 4 3 2 2" xfId="1527"/>
    <cellStyle name="Percent 4 3 2 2 2" xfId="1528"/>
    <cellStyle name="Percent 4 3 2 2 2 2" xfId="1529"/>
    <cellStyle name="Percent 4 3 2 2 3" xfId="1530"/>
    <cellStyle name="Percent 4 3 2 3" xfId="1531"/>
    <cellStyle name="Percent 4 3 2 3 2" xfId="1532"/>
    <cellStyle name="Percent 4 3 2 4" xfId="1533"/>
    <cellStyle name="Percent 4 3 3" xfId="1534"/>
    <cellStyle name="Percent 5" xfId="1535"/>
    <cellStyle name="Percent 6" xfId="1536"/>
    <cellStyle name="Percent 6 2" xfId="1537"/>
    <cellStyle name="Percent 7" xfId="1538"/>
    <cellStyle name="Percent 8" xfId="1539"/>
    <cellStyle name="Percent 9" xfId="1540"/>
    <cellStyle name="Percentuale (0,00%)" xfId="1541"/>
    <cellStyle name="Pourcentage 2" xfId="1542"/>
    <cellStyle name="Pourcentage 2 2" xfId="1543"/>
    <cellStyle name="Pourcentage 2 3" xfId="1544"/>
    <cellStyle name="Pourcentage 2 4" xfId="1545"/>
    <cellStyle name="Pourcentage 3" xfId="1546"/>
    <cellStyle name="Poznámka" xfId="1547"/>
    <cellStyle name="Propojená bu?ka" xfId="1548"/>
    <cellStyle name="Propojená buňka" xfId="1549"/>
    <cellStyle name="Prozent 10" xfId="1550"/>
    <cellStyle name="Prozent 11" xfId="1551"/>
    <cellStyle name="Prozent 11 2" xfId="1552"/>
    <cellStyle name="Prozent 11 2 2" xfId="1553"/>
    <cellStyle name="Prozent 11 3" xfId="1554"/>
    <cellStyle name="Prozent 12" xfId="1555"/>
    <cellStyle name="Prozent 13" xfId="1556"/>
    <cellStyle name="Prozent 14" xfId="1557"/>
    <cellStyle name="Prozent 2" xfId="1558"/>
    <cellStyle name="Prozent 2 2" xfId="1559"/>
    <cellStyle name="Prozent 3" xfId="1560"/>
    <cellStyle name="Prozent 3 2" xfId="1561"/>
    <cellStyle name="Prozent 3 2 2" xfId="1562"/>
    <cellStyle name="Prozent 4" xfId="1563"/>
    <cellStyle name="Prozent 4 2" xfId="1564"/>
    <cellStyle name="Prozent 4 2 2" xfId="1565"/>
    <cellStyle name="Prozent 4 3" xfId="1566"/>
    <cellStyle name="Prozent 4 4" xfId="1567"/>
    <cellStyle name="Prozent 4 5" xfId="1568"/>
    <cellStyle name="Prozent 5" xfId="1569"/>
    <cellStyle name="Prozent 5 10" xfId="1570"/>
    <cellStyle name="Prozent 5 10 2" xfId="1571"/>
    <cellStyle name="Prozent 5 10 3" xfId="1572"/>
    <cellStyle name="Prozent 5 11" xfId="1573"/>
    <cellStyle name="Prozent 5 11 2" xfId="1574"/>
    <cellStyle name="Prozent 5 11 3" xfId="1575"/>
    <cellStyle name="Prozent 5 12" xfId="1576"/>
    <cellStyle name="Prozent 5 13" xfId="1577"/>
    <cellStyle name="Prozent 5 2" xfId="1578"/>
    <cellStyle name="Prozent 5 2 10" xfId="1579"/>
    <cellStyle name="Prozent 5 2 11" xfId="1580"/>
    <cellStyle name="Prozent 5 2 2" xfId="1581"/>
    <cellStyle name="Prozent 5 2 2 2" xfId="1582"/>
    <cellStyle name="Prozent 5 2 2 2 2" xfId="1583"/>
    <cellStyle name="Prozent 5 2 2 2 2 2" xfId="1584"/>
    <cellStyle name="Prozent 5 2 2 2 2 2 2" xfId="1585"/>
    <cellStyle name="Prozent 5 2 2 2 2 3" xfId="1586"/>
    <cellStyle name="Prozent 5 2 2 2 3" xfId="1587"/>
    <cellStyle name="Prozent 5 2 2 2 3 2" xfId="1588"/>
    <cellStyle name="Prozent 5 2 2 2 4" xfId="1589"/>
    <cellStyle name="Prozent 5 2 2 3" xfId="1590"/>
    <cellStyle name="Prozent 5 2 2 3 2" xfId="1591"/>
    <cellStyle name="Prozent 5 2 2 3 2 2" xfId="1592"/>
    <cellStyle name="Prozent 5 2 2 3 3" xfId="1593"/>
    <cellStyle name="Prozent 5 2 2 4" xfId="1594"/>
    <cellStyle name="Prozent 5 2 2 4 2" xfId="1595"/>
    <cellStyle name="Prozent 5 2 2 4 3" xfId="1596"/>
    <cellStyle name="Prozent 5 2 2 5" xfId="1597"/>
    <cellStyle name="Prozent 5 2 2 5 2" xfId="1598"/>
    <cellStyle name="Prozent 5 2 2 5 3" xfId="1599"/>
    <cellStyle name="Prozent 5 2 2 6" xfId="1600"/>
    <cellStyle name="Prozent 5 2 2 6 2" xfId="1601"/>
    <cellStyle name="Prozent 5 2 2 6 3" xfId="1602"/>
    <cellStyle name="Prozent 5 2 2 7" xfId="1603"/>
    <cellStyle name="Prozent 5 2 2 8" xfId="1604"/>
    <cellStyle name="Prozent 5 2 3" xfId="1605"/>
    <cellStyle name="Prozent 5 2 3 2" xfId="1606"/>
    <cellStyle name="Prozent 5 2 3 2 2" xfId="1607"/>
    <cellStyle name="Prozent 5 2 3 2 2 2" xfId="1608"/>
    <cellStyle name="Prozent 5 2 3 2 2 2 2" xfId="1609"/>
    <cellStyle name="Prozent 5 2 3 2 2 3" xfId="1610"/>
    <cellStyle name="Prozent 5 2 3 2 3" xfId="1611"/>
    <cellStyle name="Prozent 5 2 3 2 3 2" xfId="1612"/>
    <cellStyle name="Prozent 5 2 3 2 4" xfId="1613"/>
    <cellStyle name="Prozent 5 2 3 3" xfId="1614"/>
    <cellStyle name="Prozent 5 2 3 3 2" xfId="1615"/>
    <cellStyle name="Prozent 5 2 3 3 2 2" xfId="1616"/>
    <cellStyle name="Prozent 5 2 3 3 3" xfId="1617"/>
    <cellStyle name="Prozent 5 2 3 4" xfId="1618"/>
    <cellStyle name="Prozent 5 2 3 4 2" xfId="1619"/>
    <cellStyle name="Prozent 5 2 3 4 3" xfId="1620"/>
    <cellStyle name="Prozent 5 2 3 5" xfId="1621"/>
    <cellStyle name="Prozent 5 2 3 5 2" xfId="1622"/>
    <cellStyle name="Prozent 5 2 3 5 3" xfId="1623"/>
    <cellStyle name="Prozent 5 2 3 6" xfId="1624"/>
    <cellStyle name="Prozent 5 2 3 6 2" xfId="1625"/>
    <cellStyle name="Prozent 5 2 3 6 3" xfId="1626"/>
    <cellStyle name="Prozent 5 2 3 7" xfId="1627"/>
    <cellStyle name="Prozent 5 2 3 8" xfId="1628"/>
    <cellStyle name="Prozent 5 2 4" xfId="1629"/>
    <cellStyle name="Prozent 5 2 4 2" xfId="1630"/>
    <cellStyle name="Prozent 5 2 4 2 2" xfId="1631"/>
    <cellStyle name="Prozent 5 2 4 2 2 2" xfId="1632"/>
    <cellStyle name="Prozent 5 2 4 2 2 2 2" xfId="1633"/>
    <cellStyle name="Prozent 5 2 4 2 2 3" xfId="1634"/>
    <cellStyle name="Prozent 5 2 4 2 3" xfId="1635"/>
    <cellStyle name="Prozent 5 2 4 2 3 2" xfId="1636"/>
    <cellStyle name="Prozent 5 2 4 2 4" xfId="1637"/>
    <cellStyle name="Prozent 5 2 4 3" xfId="1638"/>
    <cellStyle name="Prozent 5 2 4 3 2" xfId="1639"/>
    <cellStyle name="Prozent 5 2 4 3 2 2" xfId="1640"/>
    <cellStyle name="Prozent 5 2 4 3 3" xfId="1641"/>
    <cellStyle name="Prozent 5 2 4 4" xfId="1642"/>
    <cellStyle name="Prozent 5 2 4 4 2" xfId="1643"/>
    <cellStyle name="Prozent 5 2 4 4 3" xfId="1644"/>
    <cellStyle name="Prozent 5 2 4 5" xfId="1645"/>
    <cellStyle name="Prozent 5 2 4 5 2" xfId="1646"/>
    <cellStyle name="Prozent 5 2 4 5 3" xfId="1647"/>
    <cellStyle name="Prozent 5 2 4 6" xfId="1648"/>
    <cellStyle name="Prozent 5 2 4 6 2" xfId="1649"/>
    <cellStyle name="Prozent 5 2 4 6 3" xfId="1650"/>
    <cellStyle name="Prozent 5 2 4 7" xfId="1651"/>
    <cellStyle name="Prozent 5 2 4 8" xfId="1652"/>
    <cellStyle name="Prozent 5 2 5" xfId="1653"/>
    <cellStyle name="Prozent 5 2 5 2" xfId="1654"/>
    <cellStyle name="Prozent 5 2 5 2 2" xfId="1655"/>
    <cellStyle name="Prozent 5 2 5 2 2 2" xfId="1656"/>
    <cellStyle name="Prozent 5 2 5 2 3" xfId="1657"/>
    <cellStyle name="Prozent 5 2 5 3" xfId="1658"/>
    <cellStyle name="Prozent 5 2 5 3 2" xfId="1659"/>
    <cellStyle name="Prozent 5 2 5 4" xfId="1660"/>
    <cellStyle name="Prozent 5 2 6" xfId="1661"/>
    <cellStyle name="Prozent 5 2 6 2" xfId="1662"/>
    <cellStyle name="Prozent 5 2 6 2 2" xfId="1663"/>
    <cellStyle name="Prozent 5 2 6 3" xfId="1664"/>
    <cellStyle name="Prozent 5 2 7" xfId="1665"/>
    <cellStyle name="Prozent 5 2 7 2" xfId="1666"/>
    <cellStyle name="Prozent 5 2 7 3" xfId="1667"/>
    <cellStyle name="Prozent 5 2 8" xfId="1668"/>
    <cellStyle name="Prozent 5 2 8 2" xfId="1669"/>
    <cellStyle name="Prozent 5 2 8 3" xfId="1670"/>
    <cellStyle name="Prozent 5 2 9" xfId="1671"/>
    <cellStyle name="Prozent 5 2 9 2" xfId="1672"/>
    <cellStyle name="Prozent 5 2 9 3" xfId="1673"/>
    <cellStyle name="Prozent 5 3" xfId="1674"/>
    <cellStyle name="Prozent 5 3 10" xfId="1675"/>
    <cellStyle name="Prozent 5 3 11" xfId="1676"/>
    <cellStyle name="Prozent 5 3 2" xfId="1677"/>
    <cellStyle name="Prozent 5 3 2 2" xfId="1678"/>
    <cellStyle name="Prozent 5 3 2 2 2" xfId="1679"/>
    <cellStyle name="Prozent 5 3 2 2 2 2" xfId="1680"/>
    <cellStyle name="Prozent 5 3 2 2 2 2 2" xfId="1681"/>
    <cellStyle name="Prozent 5 3 2 2 2 3" xfId="1682"/>
    <cellStyle name="Prozent 5 3 2 2 3" xfId="1683"/>
    <cellStyle name="Prozent 5 3 2 2 3 2" xfId="1684"/>
    <cellStyle name="Prozent 5 3 2 2 4" xfId="1685"/>
    <cellStyle name="Prozent 5 3 2 3" xfId="1686"/>
    <cellStyle name="Prozent 5 3 2 3 2" xfId="1687"/>
    <cellStyle name="Prozent 5 3 2 3 2 2" xfId="1688"/>
    <cellStyle name="Prozent 5 3 2 3 3" xfId="1689"/>
    <cellStyle name="Prozent 5 3 2 4" xfId="1690"/>
    <cellStyle name="Prozent 5 3 2 4 2" xfId="1691"/>
    <cellStyle name="Prozent 5 3 2 4 3" xfId="1692"/>
    <cellStyle name="Prozent 5 3 2 5" xfId="1693"/>
    <cellStyle name="Prozent 5 3 2 5 2" xfId="1694"/>
    <cellStyle name="Prozent 5 3 2 5 3" xfId="1695"/>
    <cellStyle name="Prozent 5 3 2 6" xfId="1696"/>
    <cellStyle name="Prozent 5 3 2 6 2" xfId="1697"/>
    <cellStyle name="Prozent 5 3 2 6 3" xfId="1698"/>
    <cellStyle name="Prozent 5 3 2 7" xfId="1699"/>
    <cellStyle name="Prozent 5 3 2 8" xfId="1700"/>
    <cellStyle name="Prozent 5 3 3" xfId="1701"/>
    <cellStyle name="Prozent 5 3 3 2" xfId="1702"/>
    <cellStyle name="Prozent 5 3 3 2 2" xfId="1703"/>
    <cellStyle name="Prozent 5 3 3 2 2 2" xfId="1704"/>
    <cellStyle name="Prozent 5 3 3 2 2 2 2" xfId="1705"/>
    <cellStyle name="Prozent 5 3 3 2 2 3" xfId="1706"/>
    <cellStyle name="Prozent 5 3 3 2 3" xfId="1707"/>
    <cellStyle name="Prozent 5 3 3 2 3 2" xfId="1708"/>
    <cellStyle name="Prozent 5 3 3 2 4" xfId="1709"/>
    <cellStyle name="Prozent 5 3 3 3" xfId="1710"/>
    <cellStyle name="Prozent 5 3 3 3 2" xfId="1711"/>
    <cellStyle name="Prozent 5 3 3 3 2 2" xfId="1712"/>
    <cellStyle name="Prozent 5 3 3 3 3" xfId="1713"/>
    <cellStyle name="Prozent 5 3 3 4" xfId="1714"/>
    <cellStyle name="Prozent 5 3 3 4 2" xfId="1715"/>
    <cellStyle name="Prozent 5 3 3 4 3" xfId="1716"/>
    <cellStyle name="Prozent 5 3 3 5" xfId="1717"/>
    <cellStyle name="Prozent 5 3 3 5 2" xfId="1718"/>
    <cellStyle name="Prozent 5 3 3 5 3" xfId="1719"/>
    <cellStyle name="Prozent 5 3 3 6" xfId="1720"/>
    <cellStyle name="Prozent 5 3 3 6 2" xfId="1721"/>
    <cellStyle name="Prozent 5 3 3 6 3" xfId="1722"/>
    <cellStyle name="Prozent 5 3 3 7" xfId="1723"/>
    <cellStyle name="Prozent 5 3 3 8" xfId="1724"/>
    <cellStyle name="Prozent 5 3 4" xfId="1725"/>
    <cellStyle name="Prozent 5 3 4 2" xfId="1726"/>
    <cellStyle name="Prozent 5 3 4 2 2" xfId="1727"/>
    <cellStyle name="Prozent 5 3 4 2 2 2" xfId="1728"/>
    <cellStyle name="Prozent 5 3 4 2 2 2 2" xfId="1729"/>
    <cellStyle name="Prozent 5 3 4 2 2 3" xfId="1730"/>
    <cellStyle name="Prozent 5 3 4 2 3" xfId="1731"/>
    <cellStyle name="Prozent 5 3 4 2 3 2" xfId="1732"/>
    <cellStyle name="Prozent 5 3 4 2 4" xfId="1733"/>
    <cellStyle name="Prozent 5 3 4 3" xfId="1734"/>
    <cellStyle name="Prozent 5 3 4 3 2" xfId="1735"/>
    <cellStyle name="Prozent 5 3 4 3 2 2" xfId="1736"/>
    <cellStyle name="Prozent 5 3 4 3 3" xfId="1737"/>
    <cellStyle name="Prozent 5 3 4 4" xfId="1738"/>
    <cellStyle name="Prozent 5 3 4 4 2" xfId="1739"/>
    <cellStyle name="Prozent 5 3 4 4 3" xfId="1740"/>
    <cellStyle name="Prozent 5 3 4 5" xfId="1741"/>
    <cellStyle name="Prozent 5 3 4 5 2" xfId="1742"/>
    <cellStyle name="Prozent 5 3 4 5 3" xfId="1743"/>
    <cellStyle name="Prozent 5 3 4 6" xfId="1744"/>
    <cellStyle name="Prozent 5 3 4 6 2" xfId="1745"/>
    <cellStyle name="Prozent 5 3 4 6 3" xfId="1746"/>
    <cellStyle name="Prozent 5 3 4 7" xfId="1747"/>
    <cellStyle name="Prozent 5 3 4 8" xfId="1748"/>
    <cellStyle name="Prozent 5 3 5" xfId="1749"/>
    <cellStyle name="Prozent 5 3 5 2" xfId="1750"/>
    <cellStyle name="Prozent 5 3 5 2 2" xfId="1751"/>
    <cellStyle name="Prozent 5 3 5 2 2 2" xfId="1752"/>
    <cellStyle name="Prozent 5 3 5 2 3" xfId="1753"/>
    <cellStyle name="Prozent 5 3 5 3" xfId="1754"/>
    <cellStyle name="Prozent 5 3 5 3 2" xfId="1755"/>
    <cellStyle name="Prozent 5 3 5 4" xfId="1756"/>
    <cellStyle name="Prozent 5 3 6" xfId="1757"/>
    <cellStyle name="Prozent 5 3 6 2" xfId="1758"/>
    <cellStyle name="Prozent 5 3 6 2 2" xfId="1759"/>
    <cellStyle name="Prozent 5 3 6 3" xfId="1760"/>
    <cellStyle name="Prozent 5 3 7" xfId="1761"/>
    <cellStyle name="Prozent 5 3 7 2" xfId="1762"/>
    <cellStyle name="Prozent 5 3 7 3" xfId="1763"/>
    <cellStyle name="Prozent 5 3 8" xfId="1764"/>
    <cellStyle name="Prozent 5 3 8 2" xfId="1765"/>
    <cellStyle name="Prozent 5 3 8 3" xfId="1766"/>
    <cellStyle name="Prozent 5 3 9" xfId="1767"/>
    <cellStyle name="Prozent 5 3 9 2" xfId="1768"/>
    <cellStyle name="Prozent 5 3 9 3" xfId="1769"/>
    <cellStyle name="Prozent 5 4" xfId="1770"/>
    <cellStyle name="Prozent 5 4 2" xfId="1771"/>
    <cellStyle name="Prozent 5 4 2 2" xfId="1772"/>
    <cellStyle name="Prozent 5 4 2 2 2" xfId="1773"/>
    <cellStyle name="Prozent 5 4 2 2 2 2" xfId="1774"/>
    <cellStyle name="Prozent 5 4 2 2 3" xfId="1775"/>
    <cellStyle name="Prozent 5 4 2 3" xfId="1776"/>
    <cellStyle name="Prozent 5 4 2 3 2" xfId="1777"/>
    <cellStyle name="Prozent 5 4 2 4" xfId="1778"/>
    <cellStyle name="Prozent 5 4 3" xfId="1779"/>
    <cellStyle name="Prozent 5 4 3 2" xfId="1780"/>
    <cellStyle name="Prozent 5 4 3 2 2" xfId="1781"/>
    <cellStyle name="Prozent 5 4 3 3" xfId="1782"/>
    <cellStyle name="Prozent 5 4 4" xfId="1783"/>
    <cellStyle name="Prozent 5 4 4 2" xfId="1784"/>
    <cellStyle name="Prozent 5 4 4 3" xfId="1785"/>
    <cellStyle name="Prozent 5 4 5" xfId="1786"/>
    <cellStyle name="Prozent 5 4 5 2" xfId="1787"/>
    <cellStyle name="Prozent 5 4 5 3" xfId="1788"/>
    <cellStyle name="Prozent 5 4 6" xfId="1789"/>
    <cellStyle name="Prozent 5 4 6 2" xfId="1790"/>
    <cellStyle name="Prozent 5 4 6 3" xfId="1791"/>
    <cellStyle name="Prozent 5 4 7" xfId="1792"/>
    <cellStyle name="Prozent 5 4 8" xfId="1793"/>
    <cellStyle name="Prozent 5 5" xfId="1794"/>
    <cellStyle name="Prozent 5 5 2" xfId="1795"/>
    <cellStyle name="Prozent 5 5 2 2" xfId="1796"/>
    <cellStyle name="Prozent 5 5 2 2 2" xfId="1797"/>
    <cellStyle name="Prozent 5 5 2 2 2 2" xfId="1798"/>
    <cellStyle name="Prozent 5 5 2 2 3" xfId="1799"/>
    <cellStyle name="Prozent 5 5 2 3" xfId="1800"/>
    <cellStyle name="Prozent 5 5 2 3 2" xfId="1801"/>
    <cellStyle name="Prozent 5 5 2 4" xfId="1802"/>
    <cellStyle name="Prozent 5 5 3" xfId="1803"/>
    <cellStyle name="Prozent 5 5 3 2" xfId="1804"/>
    <cellStyle name="Prozent 5 5 3 2 2" xfId="1805"/>
    <cellStyle name="Prozent 5 5 3 3" xfId="1806"/>
    <cellStyle name="Prozent 5 5 4" xfId="1807"/>
    <cellStyle name="Prozent 5 5 4 2" xfId="1808"/>
    <cellStyle name="Prozent 5 5 4 3" xfId="1809"/>
    <cellStyle name="Prozent 5 5 5" xfId="1810"/>
    <cellStyle name="Prozent 5 5 5 2" xfId="1811"/>
    <cellStyle name="Prozent 5 5 5 3" xfId="1812"/>
    <cellStyle name="Prozent 5 5 6" xfId="1813"/>
    <cellStyle name="Prozent 5 5 6 2" xfId="1814"/>
    <cellStyle name="Prozent 5 5 6 3" xfId="1815"/>
    <cellStyle name="Prozent 5 5 7" xfId="1816"/>
    <cellStyle name="Prozent 5 5 8" xfId="1817"/>
    <cellStyle name="Prozent 5 6" xfId="1818"/>
    <cellStyle name="Prozent 5 6 2" xfId="1819"/>
    <cellStyle name="Prozent 5 6 2 2" xfId="1820"/>
    <cellStyle name="Prozent 5 6 2 2 2" xfId="1821"/>
    <cellStyle name="Prozent 5 6 2 2 2 2" xfId="1822"/>
    <cellStyle name="Prozent 5 6 2 2 3" xfId="1823"/>
    <cellStyle name="Prozent 5 6 2 3" xfId="1824"/>
    <cellStyle name="Prozent 5 6 2 3 2" xfId="1825"/>
    <cellStyle name="Prozent 5 6 2 4" xfId="1826"/>
    <cellStyle name="Prozent 5 6 3" xfId="1827"/>
    <cellStyle name="Prozent 5 6 3 2" xfId="1828"/>
    <cellStyle name="Prozent 5 6 3 2 2" xfId="1829"/>
    <cellStyle name="Prozent 5 6 3 3" xfId="1830"/>
    <cellStyle name="Prozent 5 6 4" xfId="1831"/>
    <cellStyle name="Prozent 5 6 4 2" xfId="1832"/>
    <cellStyle name="Prozent 5 6 4 3" xfId="1833"/>
    <cellStyle name="Prozent 5 6 5" xfId="1834"/>
    <cellStyle name="Prozent 5 6 5 2" xfId="1835"/>
    <cellStyle name="Prozent 5 6 5 3" xfId="1836"/>
    <cellStyle name="Prozent 5 6 6" xfId="1837"/>
    <cellStyle name="Prozent 5 6 6 2" xfId="1838"/>
    <cellStyle name="Prozent 5 6 6 3" xfId="1839"/>
    <cellStyle name="Prozent 5 6 7" xfId="1840"/>
    <cellStyle name="Prozent 5 6 8" xfId="1841"/>
    <cellStyle name="Prozent 5 7" xfId="1842"/>
    <cellStyle name="Prozent 5 7 2" xfId="1843"/>
    <cellStyle name="Prozent 5 7 2 2" xfId="1844"/>
    <cellStyle name="Prozent 5 7 2 2 2" xfId="1845"/>
    <cellStyle name="Prozent 5 7 2 3" xfId="1846"/>
    <cellStyle name="Prozent 5 7 3" xfId="1847"/>
    <cellStyle name="Prozent 5 7 3 2" xfId="1848"/>
    <cellStyle name="Prozent 5 7 4" xfId="1849"/>
    <cellStyle name="Prozent 5 8" xfId="1850"/>
    <cellStyle name="Prozent 5 8 2" xfId="1851"/>
    <cellStyle name="Prozent 5 8 2 2" xfId="1852"/>
    <cellStyle name="Prozent 5 8 3" xfId="1853"/>
    <cellStyle name="Prozent 5 9" xfId="1854"/>
    <cellStyle name="Prozent 5 9 2" xfId="1855"/>
    <cellStyle name="Prozent 5 9 2 2" xfId="1856"/>
    <cellStyle name="Prozent 5 9 3" xfId="1857"/>
    <cellStyle name="Prozent 5 9 4" xfId="1858"/>
    <cellStyle name="Prozent 6" xfId="1859"/>
    <cellStyle name="Prozent 6 10" xfId="1860"/>
    <cellStyle name="Prozent 6 11" xfId="1861"/>
    <cellStyle name="Prozent 6 2" xfId="1862"/>
    <cellStyle name="Prozent 6 2 2" xfId="1863"/>
    <cellStyle name="Prozent 6 2 2 2" xfId="1864"/>
    <cellStyle name="Prozent 6 2 2 2 2" xfId="1865"/>
    <cellStyle name="Prozent 6 2 2 2 2 2" xfId="1866"/>
    <cellStyle name="Prozent 6 2 2 2 3" xfId="1867"/>
    <cellStyle name="Prozent 6 2 2 3" xfId="1868"/>
    <cellStyle name="Prozent 6 2 2 3 2" xfId="1869"/>
    <cellStyle name="Prozent 6 2 2 4" xfId="1870"/>
    <cellStyle name="Prozent 6 2 3" xfId="1871"/>
    <cellStyle name="Prozent 6 2 3 2" xfId="1872"/>
    <cellStyle name="Prozent 6 2 3 2 2" xfId="1873"/>
    <cellStyle name="Prozent 6 2 3 3" xfId="1874"/>
    <cellStyle name="Prozent 6 2 4" xfId="1875"/>
    <cellStyle name="Prozent 6 2 4 2" xfId="1876"/>
    <cellStyle name="Prozent 6 2 4 3" xfId="1877"/>
    <cellStyle name="Prozent 6 2 5" xfId="1878"/>
    <cellStyle name="Prozent 6 2 5 2" xfId="1879"/>
    <cellStyle name="Prozent 6 2 5 3" xfId="1880"/>
    <cellStyle name="Prozent 6 2 6" xfId="1881"/>
    <cellStyle name="Prozent 6 2 6 2" xfId="1882"/>
    <cellStyle name="Prozent 6 2 6 3" xfId="1883"/>
    <cellStyle name="Prozent 6 2 7" xfId="1884"/>
    <cellStyle name="Prozent 6 2 8" xfId="1885"/>
    <cellStyle name="Prozent 6 3" xfId="1886"/>
    <cellStyle name="Prozent 6 3 2" xfId="1887"/>
    <cellStyle name="Prozent 6 3 2 2" xfId="1888"/>
    <cellStyle name="Prozent 6 3 2 2 2" xfId="1889"/>
    <cellStyle name="Prozent 6 3 2 2 2 2" xfId="1890"/>
    <cellStyle name="Prozent 6 3 2 2 3" xfId="1891"/>
    <cellStyle name="Prozent 6 3 2 3" xfId="1892"/>
    <cellStyle name="Prozent 6 3 2 3 2" xfId="1893"/>
    <cellStyle name="Prozent 6 3 2 4" xfId="1894"/>
    <cellStyle name="Prozent 6 3 3" xfId="1895"/>
    <cellStyle name="Prozent 6 3 3 2" xfId="1896"/>
    <cellStyle name="Prozent 6 3 3 2 2" xfId="1897"/>
    <cellStyle name="Prozent 6 3 3 3" xfId="1898"/>
    <cellStyle name="Prozent 6 3 4" xfId="1899"/>
    <cellStyle name="Prozent 6 3 4 2" xfId="1900"/>
    <cellStyle name="Prozent 6 3 4 3" xfId="1901"/>
    <cellStyle name="Prozent 6 3 5" xfId="1902"/>
    <cellStyle name="Prozent 6 3 5 2" xfId="1903"/>
    <cellStyle name="Prozent 6 3 5 3" xfId="1904"/>
    <cellStyle name="Prozent 6 3 6" xfId="1905"/>
    <cellStyle name="Prozent 6 3 6 2" xfId="1906"/>
    <cellStyle name="Prozent 6 3 6 3" xfId="1907"/>
    <cellStyle name="Prozent 6 3 7" xfId="1908"/>
    <cellStyle name="Prozent 6 3 8" xfId="1909"/>
    <cellStyle name="Prozent 6 4" xfId="1910"/>
    <cellStyle name="Prozent 6 4 2" xfId="1911"/>
    <cellStyle name="Prozent 6 4 2 2" xfId="1912"/>
    <cellStyle name="Prozent 6 4 2 2 2" xfId="1913"/>
    <cellStyle name="Prozent 6 4 2 2 2 2" xfId="1914"/>
    <cellStyle name="Prozent 6 4 2 2 3" xfId="1915"/>
    <cellStyle name="Prozent 6 4 2 3" xfId="1916"/>
    <cellStyle name="Prozent 6 4 2 3 2" xfId="1917"/>
    <cellStyle name="Prozent 6 4 2 4" xfId="1918"/>
    <cellStyle name="Prozent 6 4 3" xfId="1919"/>
    <cellStyle name="Prozent 6 4 3 2" xfId="1920"/>
    <cellStyle name="Prozent 6 4 3 2 2" xfId="1921"/>
    <cellStyle name="Prozent 6 4 3 3" xfId="1922"/>
    <cellStyle name="Prozent 6 4 4" xfId="1923"/>
    <cellStyle name="Prozent 6 4 4 2" xfId="1924"/>
    <cellStyle name="Prozent 6 4 4 3" xfId="1925"/>
    <cellStyle name="Prozent 6 4 5" xfId="1926"/>
    <cellStyle name="Prozent 6 4 5 2" xfId="1927"/>
    <cellStyle name="Prozent 6 4 5 3" xfId="1928"/>
    <cellStyle name="Prozent 6 4 6" xfId="1929"/>
    <cellStyle name="Prozent 6 4 6 2" xfId="1930"/>
    <cellStyle name="Prozent 6 4 6 3" xfId="1931"/>
    <cellStyle name="Prozent 6 4 7" xfId="1932"/>
    <cellStyle name="Prozent 6 4 8" xfId="1933"/>
    <cellStyle name="Prozent 6 5" xfId="1934"/>
    <cellStyle name="Prozent 6 5 2" xfId="1935"/>
    <cellStyle name="Prozent 6 5 2 2" xfId="1936"/>
    <cellStyle name="Prozent 6 5 2 2 2" xfId="1937"/>
    <cellStyle name="Prozent 6 5 2 3" xfId="1938"/>
    <cellStyle name="Prozent 6 5 3" xfId="1939"/>
    <cellStyle name="Prozent 6 5 3 2" xfId="1940"/>
    <cellStyle name="Prozent 6 5 4" xfId="1941"/>
    <cellStyle name="Prozent 6 6" xfId="1942"/>
    <cellStyle name="Prozent 6 6 2" xfId="1943"/>
    <cellStyle name="Prozent 6 6 2 2" xfId="1944"/>
    <cellStyle name="Prozent 6 6 3" xfId="1945"/>
    <cellStyle name="Prozent 6 7" xfId="1946"/>
    <cellStyle name="Prozent 6 7 2" xfId="1947"/>
    <cellStyle name="Prozent 6 7 3" xfId="1948"/>
    <cellStyle name="Prozent 6 8" xfId="1949"/>
    <cellStyle name="Prozent 6 8 2" xfId="1950"/>
    <cellStyle name="Prozent 6 8 3" xfId="1951"/>
    <cellStyle name="Prozent 6 9" xfId="1952"/>
    <cellStyle name="Prozent 6 9 2" xfId="1953"/>
    <cellStyle name="Prozent 6 9 3" xfId="1954"/>
    <cellStyle name="Prozent 7" xfId="1955"/>
    <cellStyle name="Prozent 7 2" xfId="1956"/>
    <cellStyle name="Prozent 8" xfId="1957"/>
    <cellStyle name="Prozent 8 2" xfId="1958"/>
    <cellStyle name="Prozent 9" xfId="1959"/>
    <cellStyle name="Prozent[t]" xfId="1960"/>
    <cellStyle name="PZ1" xfId="1961"/>
    <cellStyle name="PZ2" xfId="1962"/>
    <cellStyle name="PZ3" xfId="1963"/>
    <cellStyle name="Quelle" xfId="1964"/>
    <cellStyle name="remarque" xfId="1965"/>
    <cellStyle name="Rossz" xfId="1966"/>
    <cellStyle name="SAPBEXaggData" xfId="1967"/>
    <cellStyle name="SAPBEXaggData 2" xfId="1968"/>
    <cellStyle name="SAPBEXaggDataEmph" xfId="1969"/>
    <cellStyle name="SAPBEXaggDataEmph 2" xfId="1970"/>
    <cellStyle name="SAPBEXaggItem" xfId="1971"/>
    <cellStyle name="SAPBEXaggItem 2" xfId="1972"/>
    <cellStyle name="SAPBEXaggItemX" xfId="1973"/>
    <cellStyle name="SAPBEXchaText" xfId="1974"/>
    <cellStyle name="SAPBEXchaText 2" xfId="1975"/>
    <cellStyle name="SAPBEXexcBad7" xfId="1976"/>
    <cellStyle name="SAPBEXexcBad7 2" xfId="1977"/>
    <cellStyle name="SAPBEXexcBad8" xfId="1978"/>
    <cellStyle name="SAPBEXexcBad8 2" xfId="1979"/>
    <cellStyle name="SAPBEXexcBad9" xfId="1980"/>
    <cellStyle name="SAPBEXexcBad9 2" xfId="1981"/>
    <cellStyle name="SAPBEXexcCritical4" xfId="1982"/>
    <cellStyle name="SAPBEXexcCritical4 2" xfId="1983"/>
    <cellStyle name="SAPBEXexcCritical5" xfId="1984"/>
    <cellStyle name="SAPBEXexcCritical5 2" xfId="1985"/>
    <cellStyle name="SAPBEXexcCritical6" xfId="1986"/>
    <cellStyle name="SAPBEXexcCritical6 2" xfId="1987"/>
    <cellStyle name="SAPBEXexcGood1" xfId="1988"/>
    <cellStyle name="SAPBEXexcGood1 2" xfId="1989"/>
    <cellStyle name="SAPBEXexcGood2" xfId="1990"/>
    <cellStyle name="SAPBEXexcGood2 2" xfId="1991"/>
    <cellStyle name="SAPBEXexcGood3" xfId="1992"/>
    <cellStyle name="SAPBEXexcGood3 2" xfId="1993"/>
    <cellStyle name="SAPBEXfilterDrill" xfId="1994"/>
    <cellStyle name="SAPBEXfilterDrill 2" xfId="1995"/>
    <cellStyle name="SAPBEXfilterItem" xfId="1996"/>
    <cellStyle name="SAPBEXfilterItem 2" xfId="1997"/>
    <cellStyle name="SAPBEXfilterText" xfId="1998"/>
    <cellStyle name="SAPBEXfilterText 2" xfId="1999"/>
    <cellStyle name="SAPBEXformats" xfId="2000"/>
    <cellStyle name="SAPBEXformats 2" xfId="2001"/>
    <cellStyle name="SAPBEXheaderItem" xfId="2002"/>
    <cellStyle name="SAPBEXheaderItem 2" xfId="2003"/>
    <cellStyle name="SAPBEXheaderText" xfId="2004"/>
    <cellStyle name="SAPBEXheaderText 2" xfId="2005"/>
    <cellStyle name="SAPBEXHLevel0" xfId="2006"/>
    <cellStyle name="SAPBEXHLevel0X" xfId="2007"/>
    <cellStyle name="SAPBEXHLevel1" xfId="2008"/>
    <cellStyle name="SAPBEXHLevel1X" xfId="2009"/>
    <cellStyle name="SAPBEXHLevel2" xfId="2010"/>
    <cellStyle name="SAPBEXHLevel2X" xfId="2011"/>
    <cellStyle name="SAPBEXHLevel3" xfId="2012"/>
    <cellStyle name="SAPBEXHLevel3X" xfId="2013"/>
    <cellStyle name="SAPBEXresData" xfId="2014"/>
    <cellStyle name="SAPBEXresData 2" xfId="2015"/>
    <cellStyle name="SAPBEXresDataEmph" xfId="2016"/>
    <cellStyle name="SAPBEXresDataEmph 2" xfId="2017"/>
    <cellStyle name="SAPBEXresItem" xfId="2018"/>
    <cellStyle name="SAPBEXresItem 2" xfId="2019"/>
    <cellStyle name="SAPBEXresItemX" xfId="2020"/>
    <cellStyle name="SAPBEXstdData" xfId="2021"/>
    <cellStyle name="SAPBEXstdData 2" xfId="2022"/>
    <cellStyle name="SAPBEXstdDataEmph" xfId="2023"/>
    <cellStyle name="SAPBEXstdDataEmph 2" xfId="2024"/>
    <cellStyle name="SAPBEXstdItem" xfId="2025"/>
    <cellStyle name="SAPBEXstdItem 2" xfId="2026"/>
    <cellStyle name="SAPBEXstdItemX" xfId="2027"/>
    <cellStyle name="SAPBEXtitle" xfId="2028"/>
    <cellStyle name="SAPBEXtitle 2" xfId="2029"/>
    <cellStyle name="SAPBEXundefined" xfId="2030"/>
    <cellStyle name="SAPBEXundefined 2" xfId="2031"/>
    <cellStyle name="Schlecht 10" xfId="2032"/>
    <cellStyle name="Schlecht 11" xfId="2033"/>
    <cellStyle name="Schlecht 2" xfId="2034"/>
    <cellStyle name="Schlecht 3" xfId="2035"/>
    <cellStyle name="Schlecht 4" xfId="2036"/>
    <cellStyle name="Schlecht 5" xfId="2037"/>
    <cellStyle name="Schlecht 6" xfId="2038"/>
    <cellStyle name="Schlecht 7" xfId="2039"/>
    <cellStyle name="Schlecht 8" xfId="2040"/>
    <cellStyle name="Schlecht 9" xfId="2041"/>
    <cellStyle name="SEM-BPS-data" xfId="2042"/>
    <cellStyle name="SEM-BPS-head" xfId="2043"/>
    <cellStyle name="SEM-BPS-headdata" xfId="2044"/>
    <cellStyle name="SEM-BPS-headkey" xfId="2045"/>
    <cellStyle name="SEM-BPS-input-on" xfId="2046"/>
    <cellStyle name="SEM-BPS-input-on 2" xfId="2047"/>
    <cellStyle name="SEM-BPS-key" xfId="2048"/>
    <cellStyle name="SEM-BPS-sub1" xfId="2049"/>
    <cellStyle name="SEM-BPS-sub2" xfId="2050"/>
    <cellStyle name="SEM-BPS-total" xfId="2051"/>
    <cellStyle name="Semleges" xfId="2052"/>
    <cellStyle name="Spaltenü." xfId="2053"/>
    <cellStyle name="Správn?" xfId="2054"/>
    <cellStyle name="Správně" xfId="2055"/>
    <cellStyle name="Standard" xfId="0" builtinId="0"/>
    <cellStyle name="Standard [s]" xfId="2056"/>
    <cellStyle name="Standard [ss]" xfId="2057"/>
    <cellStyle name="Standard 10" xfId="10"/>
    <cellStyle name="Standard 10 2" xfId="2058"/>
    <cellStyle name="Standard 10 3" xfId="2059"/>
    <cellStyle name="Standard 10 3 2" xfId="2060"/>
    <cellStyle name="Standard 10 4" xfId="2061"/>
    <cellStyle name="Standard 10 4 2" xfId="2062"/>
    <cellStyle name="Standard 100" xfId="2063"/>
    <cellStyle name="Standard 101" xfId="2064"/>
    <cellStyle name="Standard 102" xfId="2065"/>
    <cellStyle name="Standard 103" xfId="2066"/>
    <cellStyle name="Standard 104" xfId="2067"/>
    <cellStyle name="Standard 105" xfId="2068"/>
    <cellStyle name="Standard 106" xfId="2069"/>
    <cellStyle name="Standard 107" xfId="2070"/>
    <cellStyle name="Standard 108" xfId="2071"/>
    <cellStyle name="Standard 109" xfId="2072"/>
    <cellStyle name="Standard 11" xfId="2073"/>
    <cellStyle name="Standard 11 2" xfId="2074"/>
    <cellStyle name="Standard 11 3" xfId="2075"/>
    <cellStyle name="Standard 110" xfId="2076"/>
    <cellStyle name="Standard 111" xfId="2077"/>
    <cellStyle name="Standard 112" xfId="2078"/>
    <cellStyle name="Standard 113" xfId="2079"/>
    <cellStyle name="Standard 114" xfId="2080"/>
    <cellStyle name="Standard 115" xfId="2081"/>
    <cellStyle name="Standard 116" xfId="2082"/>
    <cellStyle name="Standard 117" xfId="2083"/>
    <cellStyle name="Standard 118" xfId="2084"/>
    <cellStyle name="Standard 119" xfId="2085"/>
    <cellStyle name="Standard 12" xfId="2086"/>
    <cellStyle name="Standard 12 2" xfId="2087"/>
    <cellStyle name="Standard 12 2 2" xfId="2088"/>
    <cellStyle name="Standard 12 2 2 2" xfId="2089"/>
    <cellStyle name="Standard 12 2 3" xfId="2090"/>
    <cellStyle name="Standard 12 3" xfId="2091"/>
    <cellStyle name="Standard 12 3 2" xfId="2092"/>
    <cellStyle name="Standard 12 4" xfId="2093"/>
    <cellStyle name="Standard 12 5" xfId="2094"/>
    <cellStyle name="Standard 12 5 2" xfId="2095"/>
    <cellStyle name="Standard 120" xfId="2096"/>
    <cellStyle name="Standard 121" xfId="2097"/>
    <cellStyle name="Standard 122" xfId="2098"/>
    <cellStyle name="Standard 123" xfId="2099"/>
    <cellStyle name="Standard 124" xfId="2100"/>
    <cellStyle name="Standard 125" xfId="2101"/>
    <cellStyle name="Standard 126" xfId="2102"/>
    <cellStyle name="Standard 127" xfId="2103"/>
    <cellStyle name="Standard 128" xfId="2104"/>
    <cellStyle name="Standard 129" xfId="2105"/>
    <cellStyle name="Standard 13" xfId="2106"/>
    <cellStyle name="Standard 13 2" xfId="2107"/>
    <cellStyle name="Standard 13 2 2" xfId="2108"/>
    <cellStyle name="Standard 13 3" xfId="2109"/>
    <cellStyle name="Standard 13 3 2" xfId="2110"/>
    <cellStyle name="Standard 13 4" xfId="2111"/>
    <cellStyle name="Standard 13 4 2" xfId="2112"/>
    <cellStyle name="Standard 13 5" xfId="2113"/>
    <cellStyle name="Standard 13 5 2" xfId="2114"/>
    <cellStyle name="Standard 130" xfId="2115"/>
    <cellStyle name="Standard 131" xfId="2116"/>
    <cellStyle name="Standard 132" xfId="2117"/>
    <cellStyle name="Standard 133" xfId="2118"/>
    <cellStyle name="Standard 134" xfId="2119"/>
    <cellStyle name="Standard 135" xfId="2120"/>
    <cellStyle name="Standard 136" xfId="2121"/>
    <cellStyle name="Standard 137" xfId="2122"/>
    <cellStyle name="Standard 138" xfId="2123"/>
    <cellStyle name="Standard 139" xfId="2124"/>
    <cellStyle name="Standard 14" xfId="2125"/>
    <cellStyle name="Standard 14 2" xfId="2126"/>
    <cellStyle name="Standard 14 2 2" xfId="2127"/>
    <cellStyle name="Standard 14 3" xfId="2128"/>
    <cellStyle name="Standard 14 3 2" xfId="2129"/>
    <cellStyle name="Standard 14 4" xfId="2130"/>
    <cellStyle name="Standard 14 4 2" xfId="2131"/>
    <cellStyle name="Standard 14 5" xfId="2132"/>
    <cellStyle name="Standard 14 5 2" xfId="2133"/>
    <cellStyle name="Standard 140" xfId="2134"/>
    <cellStyle name="Standard 141" xfId="2135"/>
    <cellStyle name="Standard 141 2" xfId="2136"/>
    <cellStyle name="Standard 142" xfId="2137"/>
    <cellStyle name="Standard 142 2" xfId="2138"/>
    <cellStyle name="Standard 142 2 2" xfId="2139"/>
    <cellStyle name="Standard 142 2 3" xfId="2140"/>
    <cellStyle name="Standard 142 3" xfId="2141"/>
    <cellStyle name="Standard 142 3 2" xfId="2142"/>
    <cellStyle name="Standard 143" xfId="2143"/>
    <cellStyle name="Standard 143 2" xfId="2144"/>
    <cellStyle name="Standard 143 3" xfId="2145"/>
    <cellStyle name="Standard 144" xfId="2146"/>
    <cellStyle name="Standard 144 2" xfId="2147"/>
    <cellStyle name="Standard 144 2 2" xfId="2148"/>
    <cellStyle name="Standard 144 2 3" xfId="2149"/>
    <cellStyle name="Standard 144 3" xfId="2150"/>
    <cellStyle name="Standard 144 3 2" xfId="2151"/>
    <cellStyle name="Standard 145" xfId="2152"/>
    <cellStyle name="Standard 146" xfId="2153"/>
    <cellStyle name="Standard 147" xfId="2154"/>
    <cellStyle name="Standard 147 2" xfId="2155"/>
    <cellStyle name="Standard 147 3" xfId="2156"/>
    <cellStyle name="Standard 148" xfId="2157"/>
    <cellStyle name="Standard 148 2" xfId="2158"/>
    <cellStyle name="Standard 148 3" xfId="2159"/>
    <cellStyle name="Standard 149" xfId="2160"/>
    <cellStyle name="Standard 15" xfId="2161"/>
    <cellStyle name="Standard 15 10" xfId="2162"/>
    <cellStyle name="Standard 15 11" xfId="2163"/>
    <cellStyle name="Standard 15 2" xfId="2164"/>
    <cellStyle name="Standard 15 2 2" xfId="2165"/>
    <cellStyle name="Standard 15 2 2 2" xfId="2166"/>
    <cellStyle name="Standard 15 2 2 2 2" xfId="2167"/>
    <cellStyle name="Standard 15 2 2 2 2 2" xfId="2168"/>
    <cellStyle name="Standard 15 2 2 2 3" xfId="2169"/>
    <cellStyle name="Standard 15 2 2 3" xfId="2170"/>
    <cellStyle name="Standard 15 2 2 3 2" xfId="2171"/>
    <cellStyle name="Standard 15 2 2 4" xfId="2172"/>
    <cellStyle name="Standard 15 2 3" xfId="2173"/>
    <cellStyle name="Standard 15 2 3 2" xfId="2174"/>
    <cellStyle name="Standard 15 2 3 2 2" xfId="2175"/>
    <cellStyle name="Standard 15 2 3 3" xfId="2176"/>
    <cellStyle name="Standard 15 2 4" xfId="2177"/>
    <cellStyle name="Standard 15 2 4 2" xfId="2178"/>
    <cellStyle name="Standard 15 2 4 2 2" xfId="2179"/>
    <cellStyle name="Standard 15 2 4 3" xfId="2180"/>
    <cellStyle name="Standard 15 2 4 4" xfId="2181"/>
    <cellStyle name="Standard 15 2 5" xfId="2182"/>
    <cellStyle name="Standard 15 2 5 2" xfId="2183"/>
    <cellStyle name="Standard 15 2 5 3" xfId="2184"/>
    <cellStyle name="Standard 15 2 6" xfId="2185"/>
    <cellStyle name="Standard 15 2 6 2" xfId="2186"/>
    <cellStyle name="Standard 15 2 6 3" xfId="2187"/>
    <cellStyle name="Standard 15 2 7" xfId="2188"/>
    <cellStyle name="Standard 15 2 8" xfId="2189"/>
    <cellStyle name="Standard 15 3" xfId="2190"/>
    <cellStyle name="Standard 15 3 2" xfId="2191"/>
    <cellStyle name="Standard 15 3 2 2" xfId="2192"/>
    <cellStyle name="Standard 15 3 2 2 2" xfId="2193"/>
    <cellStyle name="Standard 15 3 2 2 2 2" xfId="2194"/>
    <cellStyle name="Standard 15 3 2 2 3" xfId="2195"/>
    <cellStyle name="Standard 15 3 2 3" xfId="2196"/>
    <cellStyle name="Standard 15 3 2 3 2" xfId="2197"/>
    <cellStyle name="Standard 15 3 2 4" xfId="2198"/>
    <cellStyle name="Standard 15 3 3" xfId="2199"/>
    <cellStyle name="Standard 15 3 3 2" xfId="2200"/>
    <cellStyle name="Standard 15 3 3 2 2" xfId="2201"/>
    <cellStyle name="Standard 15 3 3 3" xfId="2202"/>
    <cellStyle name="Standard 15 3 4" xfId="2203"/>
    <cellStyle name="Standard 15 3 4 2" xfId="2204"/>
    <cellStyle name="Standard 15 3 4 3" xfId="2205"/>
    <cellStyle name="Standard 15 3 5" xfId="2206"/>
    <cellStyle name="Standard 15 3 5 2" xfId="2207"/>
    <cellStyle name="Standard 15 3 5 3" xfId="2208"/>
    <cellStyle name="Standard 15 3 6" xfId="2209"/>
    <cellStyle name="Standard 15 3 6 2" xfId="2210"/>
    <cellStyle name="Standard 15 3 6 3" xfId="2211"/>
    <cellStyle name="Standard 15 3 7" xfId="2212"/>
    <cellStyle name="Standard 15 3 8" xfId="2213"/>
    <cellStyle name="Standard 15 4" xfId="2214"/>
    <cellStyle name="Standard 15 4 2" xfId="2215"/>
    <cellStyle name="Standard 15 4 2 2" xfId="2216"/>
    <cellStyle name="Standard 15 4 2 2 2" xfId="2217"/>
    <cellStyle name="Standard 15 4 2 2 2 2" xfId="2218"/>
    <cellStyle name="Standard 15 4 2 2 3" xfId="2219"/>
    <cellStyle name="Standard 15 4 2 3" xfId="2220"/>
    <cellStyle name="Standard 15 4 2 3 2" xfId="2221"/>
    <cellStyle name="Standard 15 4 2 4" xfId="2222"/>
    <cellStyle name="Standard 15 4 3" xfId="2223"/>
    <cellStyle name="Standard 15 4 3 2" xfId="2224"/>
    <cellStyle name="Standard 15 4 3 2 2" xfId="2225"/>
    <cellStyle name="Standard 15 4 3 3" xfId="2226"/>
    <cellStyle name="Standard 15 4 4" xfId="2227"/>
    <cellStyle name="Standard 15 4 4 2" xfId="2228"/>
    <cellStyle name="Standard 15 4 4 3" xfId="2229"/>
    <cellStyle name="Standard 15 4 5" xfId="2230"/>
    <cellStyle name="Standard 15 4 5 2" xfId="2231"/>
    <cellStyle name="Standard 15 4 5 3" xfId="2232"/>
    <cellStyle name="Standard 15 4 6" xfId="2233"/>
    <cellStyle name="Standard 15 4 6 2" xfId="2234"/>
    <cellStyle name="Standard 15 4 6 3" xfId="2235"/>
    <cellStyle name="Standard 15 4 7" xfId="2236"/>
    <cellStyle name="Standard 15 4 8" xfId="2237"/>
    <cellStyle name="Standard 15 5" xfId="2238"/>
    <cellStyle name="Standard 15 5 2" xfId="2239"/>
    <cellStyle name="Standard 15 5 2 2" xfId="2240"/>
    <cellStyle name="Standard 15 5 2 2 2" xfId="2241"/>
    <cellStyle name="Standard 15 5 2 3" xfId="2242"/>
    <cellStyle name="Standard 15 5 3" xfId="2243"/>
    <cellStyle name="Standard 15 5 3 2" xfId="2244"/>
    <cellStyle name="Standard 15 5 4" xfId="2245"/>
    <cellStyle name="Standard 15 6" xfId="2246"/>
    <cellStyle name="Standard 15 6 2" xfId="2247"/>
    <cellStyle name="Standard 15 6 2 2" xfId="2248"/>
    <cellStyle name="Standard 15 6 3" xfId="2249"/>
    <cellStyle name="Standard 15 7" xfId="2250"/>
    <cellStyle name="Standard 15 7 2" xfId="2251"/>
    <cellStyle name="Standard 15 7 2 2" xfId="2252"/>
    <cellStyle name="Standard 15 7 3" xfId="2253"/>
    <cellStyle name="Standard 15 7 4" xfId="2254"/>
    <cellStyle name="Standard 15 8" xfId="2255"/>
    <cellStyle name="Standard 15 8 2" xfId="2256"/>
    <cellStyle name="Standard 15 8 3" xfId="2257"/>
    <cellStyle name="Standard 15 9" xfId="2258"/>
    <cellStyle name="Standard 15 9 2" xfId="2259"/>
    <cellStyle name="Standard 15 9 3" xfId="2260"/>
    <cellStyle name="Standard 150" xfId="2261"/>
    <cellStyle name="Standard 151" xfId="2262"/>
    <cellStyle name="Standard 151 2" xfId="2263"/>
    <cellStyle name="Standard 151 3" xfId="2264"/>
    <cellStyle name="Standard 152" xfId="2265"/>
    <cellStyle name="Standard 152 2" xfId="2266"/>
    <cellStyle name="Standard 152 3" xfId="2267"/>
    <cellStyle name="Standard 153" xfId="2268"/>
    <cellStyle name="Standard 153 2" xfId="2269"/>
    <cellStyle name="Standard 153 3" xfId="2270"/>
    <cellStyle name="Standard 154" xfId="2271"/>
    <cellStyle name="Standard 154 2" xfId="2272"/>
    <cellStyle name="Standard 154 3" xfId="2273"/>
    <cellStyle name="Standard 155" xfId="2274"/>
    <cellStyle name="Standard 156" xfId="2275"/>
    <cellStyle name="Standard 156 2" xfId="2276"/>
    <cellStyle name="Standard 157" xfId="2277"/>
    <cellStyle name="Standard 158" xfId="2278"/>
    <cellStyle name="Standard 159" xfId="2279"/>
    <cellStyle name="Standard 16" xfId="2280"/>
    <cellStyle name="Standard 16 10" xfId="2281"/>
    <cellStyle name="Standard 16 11" xfId="2282"/>
    <cellStyle name="Standard 16 2" xfId="2283"/>
    <cellStyle name="Standard 16 2 2" xfId="2284"/>
    <cellStyle name="Standard 16 2 2 2" xfId="2285"/>
    <cellStyle name="Standard 16 2 2 2 2" xfId="2286"/>
    <cellStyle name="Standard 16 2 2 2 2 2" xfId="2287"/>
    <cellStyle name="Standard 16 2 2 2 3" xfId="2288"/>
    <cellStyle name="Standard 16 2 2 3" xfId="2289"/>
    <cellStyle name="Standard 16 2 2 3 2" xfId="2290"/>
    <cellStyle name="Standard 16 2 2 4" xfId="2291"/>
    <cellStyle name="Standard 16 2 3" xfId="2292"/>
    <cellStyle name="Standard 16 2 3 2" xfId="2293"/>
    <cellStyle name="Standard 16 2 3 2 2" xfId="2294"/>
    <cellStyle name="Standard 16 2 3 3" xfId="2295"/>
    <cellStyle name="Standard 16 2 4" xfId="2296"/>
    <cellStyle name="Standard 16 2 4 2" xfId="2297"/>
    <cellStyle name="Standard 16 2 4 3" xfId="2298"/>
    <cellStyle name="Standard 16 2 5" xfId="2299"/>
    <cellStyle name="Standard 16 2 5 2" xfId="2300"/>
    <cellStyle name="Standard 16 2 5 3" xfId="2301"/>
    <cellStyle name="Standard 16 2 6" xfId="2302"/>
    <cellStyle name="Standard 16 2 6 2" xfId="2303"/>
    <cellStyle name="Standard 16 2 6 3" xfId="2304"/>
    <cellStyle name="Standard 16 2 7" xfId="2305"/>
    <cellStyle name="Standard 16 2 8" xfId="2306"/>
    <cellStyle name="Standard 16 3" xfId="2307"/>
    <cellStyle name="Standard 16 3 2" xfId="2308"/>
    <cellStyle name="Standard 16 3 2 2" xfId="2309"/>
    <cellStyle name="Standard 16 3 2 2 2" xfId="2310"/>
    <cellStyle name="Standard 16 3 2 2 2 2" xfId="2311"/>
    <cellStyle name="Standard 16 3 2 2 3" xfId="2312"/>
    <cellStyle name="Standard 16 3 2 3" xfId="2313"/>
    <cellStyle name="Standard 16 3 2 3 2" xfId="2314"/>
    <cellStyle name="Standard 16 3 2 4" xfId="2315"/>
    <cellStyle name="Standard 16 3 3" xfId="2316"/>
    <cellStyle name="Standard 16 3 3 2" xfId="2317"/>
    <cellStyle name="Standard 16 3 3 2 2" xfId="2318"/>
    <cellStyle name="Standard 16 3 3 3" xfId="2319"/>
    <cellStyle name="Standard 16 3 4" xfId="2320"/>
    <cellStyle name="Standard 16 3 4 2" xfId="2321"/>
    <cellStyle name="Standard 16 3 4 3" xfId="2322"/>
    <cellStyle name="Standard 16 3 5" xfId="2323"/>
    <cellStyle name="Standard 16 3 5 2" xfId="2324"/>
    <cellStyle name="Standard 16 3 5 3" xfId="2325"/>
    <cellStyle name="Standard 16 3 6" xfId="2326"/>
    <cellStyle name="Standard 16 3 6 2" xfId="2327"/>
    <cellStyle name="Standard 16 3 6 3" xfId="2328"/>
    <cellStyle name="Standard 16 3 7" xfId="2329"/>
    <cellStyle name="Standard 16 3 8" xfId="2330"/>
    <cellStyle name="Standard 16 4" xfId="2331"/>
    <cellStyle name="Standard 16 4 2" xfId="2332"/>
    <cellStyle name="Standard 16 4 2 2" xfId="2333"/>
    <cellStyle name="Standard 16 4 2 2 2" xfId="2334"/>
    <cellStyle name="Standard 16 4 2 2 2 2" xfId="2335"/>
    <cellStyle name="Standard 16 4 2 2 3" xfId="2336"/>
    <cellStyle name="Standard 16 4 2 3" xfId="2337"/>
    <cellStyle name="Standard 16 4 2 3 2" xfId="2338"/>
    <cellStyle name="Standard 16 4 2 4" xfId="2339"/>
    <cellStyle name="Standard 16 4 3" xfId="2340"/>
    <cellStyle name="Standard 16 4 3 2" xfId="2341"/>
    <cellStyle name="Standard 16 4 3 2 2" xfId="2342"/>
    <cellStyle name="Standard 16 4 3 3" xfId="2343"/>
    <cellStyle name="Standard 16 4 4" xfId="2344"/>
    <cellStyle name="Standard 16 4 4 2" xfId="2345"/>
    <cellStyle name="Standard 16 4 4 3" xfId="2346"/>
    <cellStyle name="Standard 16 4 5" xfId="2347"/>
    <cellStyle name="Standard 16 4 5 2" xfId="2348"/>
    <cellStyle name="Standard 16 4 5 3" xfId="2349"/>
    <cellStyle name="Standard 16 4 6" xfId="2350"/>
    <cellStyle name="Standard 16 4 6 2" xfId="2351"/>
    <cellStyle name="Standard 16 4 6 3" xfId="2352"/>
    <cellStyle name="Standard 16 4 7" xfId="2353"/>
    <cellStyle name="Standard 16 4 8" xfId="2354"/>
    <cellStyle name="Standard 16 5" xfId="2355"/>
    <cellStyle name="Standard 16 5 2" xfId="2356"/>
    <cellStyle name="Standard 16 5 2 2" xfId="2357"/>
    <cellStyle name="Standard 16 5 2 2 2" xfId="2358"/>
    <cellStyle name="Standard 16 5 2 3" xfId="2359"/>
    <cellStyle name="Standard 16 5 3" xfId="2360"/>
    <cellStyle name="Standard 16 5 3 2" xfId="2361"/>
    <cellStyle name="Standard 16 5 4" xfId="2362"/>
    <cellStyle name="Standard 16 6" xfId="2363"/>
    <cellStyle name="Standard 16 6 2" xfId="2364"/>
    <cellStyle name="Standard 16 6 2 2" xfId="2365"/>
    <cellStyle name="Standard 16 6 3" xfId="2366"/>
    <cellStyle name="Standard 16 7" xfId="2367"/>
    <cellStyle name="Standard 16 7 2" xfId="2368"/>
    <cellStyle name="Standard 16 7 2 2" xfId="2369"/>
    <cellStyle name="Standard 16 7 3" xfId="2370"/>
    <cellStyle name="Standard 16 7 4" xfId="2371"/>
    <cellStyle name="Standard 16 8" xfId="2372"/>
    <cellStyle name="Standard 16 8 2" xfId="2373"/>
    <cellStyle name="Standard 16 8 3" xfId="2374"/>
    <cellStyle name="Standard 16 9" xfId="2375"/>
    <cellStyle name="Standard 16 9 2" xfId="2376"/>
    <cellStyle name="Standard 16 9 3" xfId="2377"/>
    <cellStyle name="Standard 160" xfId="2378"/>
    <cellStyle name="Standard 161" xfId="2379"/>
    <cellStyle name="Standard 162" xfId="2380"/>
    <cellStyle name="Standard 163" xfId="2381"/>
    <cellStyle name="Standard 164" xfId="2382"/>
    <cellStyle name="Standard 165" xfId="2383"/>
    <cellStyle name="Standard 166" xfId="2384"/>
    <cellStyle name="Standard 167" xfId="2385"/>
    <cellStyle name="Standard 168" xfId="2386"/>
    <cellStyle name="Standard 169" xfId="2387"/>
    <cellStyle name="Standard 17" xfId="2388"/>
    <cellStyle name="Standard 17 10" xfId="2389"/>
    <cellStyle name="Standard 17 11" xfId="2390"/>
    <cellStyle name="Standard 17 2" xfId="2391"/>
    <cellStyle name="Standard 17 2 2" xfId="2392"/>
    <cellStyle name="Standard 17 2 2 2" xfId="2393"/>
    <cellStyle name="Standard 17 2 2 2 2" xfId="2394"/>
    <cellStyle name="Standard 17 2 2 2 2 2" xfId="2395"/>
    <cellStyle name="Standard 17 2 2 2 3" xfId="2396"/>
    <cellStyle name="Standard 17 2 2 3" xfId="2397"/>
    <cellStyle name="Standard 17 2 2 3 2" xfId="2398"/>
    <cellStyle name="Standard 17 2 2 4" xfId="2399"/>
    <cellStyle name="Standard 17 2 3" xfId="2400"/>
    <cellStyle name="Standard 17 2 3 2" xfId="2401"/>
    <cellStyle name="Standard 17 2 3 2 2" xfId="2402"/>
    <cellStyle name="Standard 17 2 3 3" xfId="2403"/>
    <cellStyle name="Standard 17 2 4" xfId="2404"/>
    <cellStyle name="Standard 17 2 4 2" xfId="2405"/>
    <cellStyle name="Standard 17 2 4 3" xfId="2406"/>
    <cellStyle name="Standard 17 2 5" xfId="2407"/>
    <cellStyle name="Standard 17 2 5 2" xfId="2408"/>
    <cellStyle name="Standard 17 2 5 3" xfId="2409"/>
    <cellStyle name="Standard 17 2 6" xfId="2410"/>
    <cellStyle name="Standard 17 2 6 2" xfId="2411"/>
    <cellStyle name="Standard 17 2 6 3" xfId="2412"/>
    <cellStyle name="Standard 17 2 7" xfId="2413"/>
    <cellStyle name="Standard 17 2 8" xfId="2414"/>
    <cellStyle name="Standard 17 3" xfId="2415"/>
    <cellStyle name="Standard 17 3 2" xfId="2416"/>
    <cellStyle name="Standard 17 3 2 2" xfId="2417"/>
    <cellStyle name="Standard 17 3 2 2 2" xfId="2418"/>
    <cellStyle name="Standard 17 3 2 2 2 2" xfId="2419"/>
    <cellStyle name="Standard 17 3 2 2 3" xfId="2420"/>
    <cellStyle name="Standard 17 3 2 3" xfId="2421"/>
    <cellStyle name="Standard 17 3 2 3 2" xfId="2422"/>
    <cellStyle name="Standard 17 3 2 4" xfId="2423"/>
    <cellStyle name="Standard 17 3 3" xfId="2424"/>
    <cellStyle name="Standard 17 3 3 2" xfId="2425"/>
    <cellStyle name="Standard 17 3 3 2 2" xfId="2426"/>
    <cellStyle name="Standard 17 3 3 3" xfId="2427"/>
    <cellStyle name="Standard 17 3 4" xfId="2428"/>
    <cellStyle name="Standard 17 3 4 2" xfId="2429"/>
    <cellStyle name="Standard 17 3 4 3" xfId="2430"/>
    <cellStyle name="Standard 17 3 5" xfId="2431"/>
    <cellStyle name="Standard 17 3 5 2" xfId="2432"/>
    <cellStyle name="Standard 17 3 5 3" xfId="2433"/>
    <cellStyle name="Standard 17 3 6" xfId="2434"/>
    <cellStyle name="Standard 17 3 6 2" xfId="2435"/>
    <cellStyle name="Standard 17 3 6 3" xfId="2436"/>
    <cellStyle name="Standard 17 3 7" xfId="2437"/>
    <cellStyle name="Standard 17 3 8" xfId="2438"/>
    <cellStyle name="Standard 17 4" xfId="2439"/>
    <cellStyle name="Standard 17 4 2" xfId="2440"/>
    <cellStyle name="Standard 17 4 2 2" xfId="2441"/>
    <cellStyle name="Standard 17 4 2 2 2" xfId="2442"/>
    <cellStyle name="Standard 17 4 2 2 2 2" xfId="2443"/>
    <cellStyle name="Standard 17 4 2 2 3" xfId="2444"/>
    <cellStyle name="Standard 17 4 2 3" xfId="2445"/>
    <cellStyle name="Standard 17 4 2 3 2" xfId="2446"/>
    <cellStyle name="Standard 17 4 2 4" xfId="2447"/>
    <cellStyle name="Standard 17 4 3" xfId="2448"/>
    <cellStyle name="Standard 17 4 3 2" xfId="2449"/>
    <cellStyle name="Standard 17 4 3 2 2" xfId="2450"/>
    <cellStyle name="Standard 17 4 3 3" xfId="2451"/>
    <cellStyle name="Standard 17 4 4" xfId="2452"/>
    <cellStyle name="Standard 17 4 4 2" xfId="2453"/>
    <cellStyle name="Standard 17 4 4 3" xfId="2454"/>
    <cellStyle name="Standard 17 4 5" xfId="2455"/>
    <cellStyle name="Standard 17 4 5 2" xfId="2456"/>
    <cellStyle name="Standard 17 4 5 3" xfId="2457"/>
    <cellStyle name="Standard 17 4 6" xfId="2458"/>
    <cellStyle name="Standard 17 4 6 2" xfId="2459"/>
    <cellStyle name="Standard 17 4 6 3" xfId="2460"/>
    <cellStyle name="Standard 17 4 7" xfId="2461"/>
    <cellStyle name="Standard 17 4 8" xfId="2462"/>
    <cellStyle name="Standard 17 5" xfId="2463"/>
    <cellStyle name="Standard 17 5 2" xfId="2464"/>
    <cellStyle name="Standard 17 5 2 2" xfId="2465"/>
    <cellStyle name="Standard 17 5 2 2 2" xfId="2466"/>
    <cellStyle name="Standard 17 5 2 3" xfId="2467"/>
    <cellStyle name="Standard 17 5 3" xfId="2468"/>
    <cellStyle name="Standard 17 5 3 2" xfId="2469"/>
    <cellStyle name="Standard 17 5 4" xfId="2470"/>
    <cellStyle name="Standard 17 6" xfId="2471"/>
    <cellStyle name="Standard 17 6 2" xfId="2472"/>
    <cellStyle name="Standard 17 6 2 2" xfId="2473"/>
    <cellStyle name="Standard 17 6 3" xfId="2474"/>
    <cellStyle name="Standard 17 7" xfId="2475"/>
    <cellStyle name="Standard 17 7 2" xfId="2476"/>
    <cellStyle name="Standard 17 7 3" xfId="2477"/>
    <cellStyle name="Standard 17 8" xfId="2478"/>
    <cellStyle name="Standard 17 8 2" xfId="2479"/>
    <cellStyle name="Standard 17 8 3" xfId="2480"/>
    <cellStyle name="Standard 17 9" xfId="2481"/>
    <cellStyle name="Standard 17 9 2" xfId="2482"/>
    <cellStyle name="Standard 17 9 3" xfId="2483"/>
    <cellStyle name="Standard 170" xfId="2484"/>
    <cellStyle name="Standard 171" xfId="2485"/>
    <cellStyle name="Standard 172" xfId="2486"/>
    <cellStyle name="Standard 173" xfId="2487"/>
    <cellStyle name="Standard 174" xfId="2488"/>
    <cellStyle name="Standard 174 2" xfId="2489"/>
    <cellStyle name="Standard 175" xfId="2490"/>
    <cellStyle name="Standard 176" xfId="2491"/>
    <cellStyle name="Standard 177" xfId="2492"/>
    <cellStyle name="Standard 178" xfId="2493"/>
    <cellStyle name="Standard 179" xfId="2494"/>
    <cellStyle name="Standard 18" xfId="2495"/>
    <cellStyle name="Standard 18 10" xfId="2496"/>
    <cellStyle name="Standard 18 11" xfId="2497"/>
    <cellStyle name="Standard 18 2" xfId="2498"/>
    <cellStyle name="Standard 18 2 2" xfId="2499"/>
    <cellStyle name="Standard 18 2 2 2" xfId="2500"/>
    <cellStyle name="Standard 18 2 2 2 2" xfId="2501"/>
    <cellStyle name="Standard 18 2 2 2 2 2" xfId="2502"/>
    <cellStyle name="Standard 18 2 2 2 3" xfId="2503"/>
    <cellStyle name="Standard 18 2 2 3" xfId="2504"/>
    <cellStyle name="Standard 18 2 2 3 2" xfId="2505"/>
    <cellStyle name="Standard 18 2 2 4" xfId="2506"/>
    <cellStyle name="Standard 18 2 3" xfId="2507"/>
    <cellStyle name="Standard 18 2 3 2" xfId="2508"/>
    <cellStyle name="Standard 18 2 3 2 2" xfId="2509"/>
    <cellStyle name="Standard 18 2 3 3" xfId="2510"/>
    <cellStyle name="Standard 18 2 4" xfId="2511"/>
    <cellStyle name="Standard 18 2 4 2" xfId="2512"/>
    <cellStyle name="Standard 18 2 4 3" xfId="2513"/>
    <cellStyle name="Standard 18 2 5" xfId="2514"/>
    <cellStyle name="Standard 18 2 5 2" xfId="2515"/>
    <cellStyle name="Standard 18 2 5 3" xfId="2516"/>
    <cellStyle name="Standard 18 2 6" xfId="2517"/>
    <cellStyle name="Standard 18 2 6 2" xfId="2518"/>
    <cellStyle name="Standard 18 2 6 3" xfId="2519"/>
    <cellStyle name="Standard 18 2 7" xfId="2520"/>
    <cellStyle name="Standard 18 2 8" xfId="2521"/>
    <cellStyle name="Standard 18 3" xfId="2522"/>
    <cellStyle name="Standard 18 3 2" xfId="2523"/>
    <cellStyle name="Standard 18 3 2 2" xfId="2524"/>
    <cellStyle name="Standard 18 3 2 2 2" xfId="2525"/>
    <cellStyle name="Standard 18 3 2 2 2 2" xfId="2526"/>
    <cellStyle name="Standard 18 3 2 2 3" xfId="2527"/>
    <cellStyle name="Standard 18 3 2 3" xfId="2528"/>
    <cellStyle name="Standard 18 3 2 3 2" xfId="2529"/>
    <cellStyle name="Standard 18 3 2 4" xfId="2530"/>
    <cellStyle name="Standard 18 3 3" xfId="2531"/>
    <cellStyle name="Standard 18 3 3 2" xfId="2532"/>
    <cellStyle name="Standard 18 3 3 2 2" xfId="2533"/>
    <cellStyle name="Standard 18 3 3 3" xfId="2534"/>
    <cellStyle name="Standard 18 3 4" xfId="2535"/>
    <cellStyle name="Standard 18 3 4 2" xfId="2536"/>
    <cellStyle name="Standard 18 3 4 3" xfId="2537"/>
    <cellStyle name="Standard 18 3 5" xfId="2538"/>
    <cellStyle name="Standard 18 3 5 2" xfId="2539"/>
    <cellStyle name="Standard 18 3 5 3" xfId="2540"/>
    <cellStyle name="Standard 18 3 6" xfId="2541"/>
    <cellStyle name="Standard 18 3 6 2" xfId="2542"/>
    <cellStyle name="Standard 18 3 6 3" xfId="2543"/>
    <cellStyle name="Standard 18 3 7" xfId="2544"/>
    <cellStyle name="Standard 18 3 8" xfId="2545"/>
    <cellStyle name="Standard 18 4" xfId="2546"/>
    <cellStyle name="Standard 18 4 2" xfId="2547"/>
    <cellStyle name="Standard 18 4 2 2" xfId="2548"/>
    <cellStyle name="Standard 18 4 2 2 2" xfId="2549"/>
    <cellStyle name="Standard 18 4 2 2 2 2" xfId="2550"/>
    <cellStyle name="Standard 18 4 2 2 3" xfId="2551"/>
    <cellStyle name="Standard 18 4 2 3" xfId="2552"/>
    <cellStyle name="Standard 18 4 2 3 2" xfId="2553"/>
    <cellStyle name="Standard 18 4 2 4" xfId="2554"/>
    <cellStyle name="Standard 18 4 3" xfId="2555"/>
    <cellStyle name="Standard 18 4 3 2" xfId="2556"/>
    <cellStyle name="Standard 18 4 3 2 2" xfId="2557"/>
    <cellStyle name="Standard 18 4 3 3" xfId="2558"/>
    <cellStyle name="Standard 18 4 4" xfId="2559"/>
    <cellStyle name="Standard 18 4 4 2" xfId="2560"/>
    <cellStyle name="Standard 18 4 4 3" xfId="2561"/>
    <cellStyle name="Standard 18 4 5" xfId="2562"/>
    <cellStyle name="Standard 18 4 5 2" xfId="2563"/>
    <cellStyle name="Standard 18 4 5 3" xfId="2564"/>
    <cellStyle name="Standard 18 4 6" xfId="2565"/>
    <cellStyle name="Standard 18 4 6 2" xfId="2566"/>
    <cellStyle name="Standard 18 4 6 3" xfId="2567"/>
    <cellStyle name="Standard 18 4 7" xfId="2568"/>
    <cellStyle name="Standard 18 4 8" xfId="2569"/>
    <cellStyle name="Standard 18 5" xfId="2570"/>
    <cellStyle name="Standard 18 5 2" xfId="2571"/>
    <cellStyle name="Standard 18 5 2 2" xfId="2572"/>
    <cellStyle name="Standard 18 5 2 2 2" xfId="2573"/>
    <cellStyle name="Standard 18 5 2 3" xfId="2574"/>
    <cellStyle name="Standard 18 5 3" xfId="2575"/>
    <cellStyle name="Standard 18 5 3 2" xfId="2576"/>
    <cellStyle name="Standard 18 5 4" xfId="2577"/>
    <cellStyle name="Standard 18 6" xfId="2578"/>
    <cellStyle name="Standard 18 6 2" xfId="2579"/>
    <cellStyle name="Standard 18 6 2 2" xfId="2580"/>
    <cellStyle name="Standard 18 6 3" xfId="2581"/>
    <cellStyle name="Standard 18 7" xfId="2582"/>
    <cellStyle name="Standard 18 7 2" xfId="2583"/>
    <cellStyle name="Standard 18 7 3" xfId="2584"/>
    <cellStyle name="Standard 18 8" xfId="2585"/>
    <cellStyle name="Standard 18 8 2" xfId="2586"/>
    <cellStyle name="Standard 18 8 3" xfId="2587"/>
    <cellStyle name="Standard 18 9" xfId="2588"/>
    <cellStyle name="Standard 18 9 2" xfId="2589"/>
    <cellStyle name="Standard 18 9 3" xfId="2590"/>
    <cellStyle name="Standard 180" xfId="2591"/>
    <cellStyle name="Standard 181" xfId="2592"/>
    <cellStyle name="Standard 182" xfId="2593"/>
    <cellStyle name="Standard 183" xfId="2594"/>
    <cellStyle name="Standard 184" xfId="2595"/>
    <cellStyle name="Standard 185" xfId="2596"/>
    <cellStyle name="Standard 186" xfId="2597"/>
    <cellStyle name="Standard 187" xfId="2598"/>
    <cellStyle name="Standard 188" xfId="2599"/>
    <cellStyle name="Standard 189" xfId="2600"/>
    <cellStyle name="Standard 19" xfId="2601"/>
    <cellStyle name="Standard 19 2" xfId="2602"/>
    <cellStyle name="Standard 19 2 2" xfId="2603"/>
    <cellStyle name="Standard 190" xfId="2604"/>
    <cellStyle name="Standard 191" xfId="2605"/>
    <cellStyle name="Standard 192" xfId="2606"/>
    <cellStyle name="Standard 193" xfId="2607"/>
    <cellStyle name="Standard 194" xfId="2608"/>
    <cellStyle name="Standard 195" xfId="2609"/>
    <cellStyle name="Standard 196" xfId="2610"/>
    <cellStyle name="Standard 197" xfId="2611"/>
    <cellStyle name="Standard 198" xfId="2612"/>
    <cellStyle name="Standard 199" xfId="2613"/>
    <cellStyle name="Standard 2" xfId="5"/>
    <cellStyle name="Standard 2 10" xfId="2614"/>
    <cellStyle name="Standard 2 11" xfId="2615"/>
    <cellStyle name="Standard 2 12" xfId="2616"/>
    <cellStyle name="Standard 2 13" xfId="2617"/>
    <cellStyle name="Standard 2 14" xfId="2618"/>
    <cellStyle name="Standard 2 15" xfId="2619"/>
    <cellStyle name="Standard 2 2" xfId="2620"/>
    <cellStyle name="Standard 2 2 2" xfId="2621"/>
    <cellStyle name="Standard 2 2 2 2" xfId="2622"/>
    <cellStyle name="Standard 2 2 3" xfId="2623"/>
    <cellStyle name="Standard 2 2 3 2" xfId="2624"/>
    <cellStyle name="Standard 2 3" xfId="2625"/>
    <cellStyle name="Standard 2 3 2" xfId="2626"/>
    <cellStyle name="Standard 2 3 2 2" xfId="2627"/>
    <cellStyle name="Standard 2 3 2 2 2" xfId="2628"/>
    <cellStyle name="Standard 2 3 2 2 2 2" xfId="2629"/>
    <cellStyle name="Standard 2 3 2 2 3" xfId="2630"/>
    <cellStyle name="Standard 2 3 2 3" xfId="2631"/>
    <cellStyle name="Standard 2 3 2 3 2" xfId="2632"/>
    <cellStyle name="Standard 2 3 2 3 3" xfId="2633"/>
    <cellStyle name="Standard 2 3 2 4" xfId="2634"/>
    <cellStyle name="Standard 2 3 2 5" xfId="2635"/>
    <cellStyle name="Standard 2 3 3" xfId="2636"/>
    <cellStyle name="Standard 2 3 3 2" xfId="2637"/>
    <cellStyle name="Standard 2 3 3 2 2" xfId="2638"/>
    <cellStyle name="Standard 2 3 3 3" xfId="2639"/>
    <cellStyle name="Standard 2 3 4" xfId="2640"/>
    <cellStyle name="Standard 2 3 4 2" xfId="2641"/>
    <cellStyle name="Standard 2 3 4 2 2" xfId="2642"/>
    <cellStyle name="Standard 2 3 4 3" xfId="2643"/>
    <cellStyle name="Standard 2 3 4 4" xfId="2644"/>
    <cellStyle name="Standard 2 3 5" xfId="2645"/>
    <cellStyle name="Standard 2 3 5 2" xfId="2646"/>
    <cellStyle name="Standard 2 3 5 3" xfId="2647"/>
    <cellStyle name="Standard 2 3 6" xfId="2648"/>
    <cellStyle name="Standard 2 3 6 2" xfId="2649"/>
    <cellStyle name="Standard 2 3 6 3" xfId="2650"/>
    <cellStyle name="Standard 2 3 7" xfId="2651"/>
    <cellStyle name="Standard 2 3 8" xfId="2652"/>
    <cellStyle name="Standard 2 4" xfId="2653"/>
    <cellStyle name="Standard 2 4 2" xfId="2654"/>
    <cellStyle name="Standard 2 4 2 2" xfId="2655"/>
    <cellStyle name="Standard 2 4 2 2 2" xfId="2656"/>
    <cellStyle name="Standard 2 4 2 2 2 2" xfId="2657"/>
    <cellStyle name="Standard 2 4 2 2 3" xfId="2658"/>
    <cellStyle name="Standard 2 4 2 3" xfId="2659"/>
    <cellStyle name="Standard 2 4 2 3 2" xfId="2660"/>
    <cellStyle name="Standard 2 4 2 4" xfId="2661"/>
    <cellStyle name="Standard 2 4 3" xfId="2662"/>
    <cellStyle name="Standard 2 4 3 2" xfId="2663"/>
    <cellStyle name="Standard 2 4 3 2 2" xfId="2664"/>
    <cellStyle name="Standard 2 4 3 3" xfId="2665"/>
    <cellStyle name="Standard 2 4 4" xfId="2666"/>
    <cellStyle name="Standard 2 4 4 2" xfId="2667"/>
    <cellStyle name="Standard 2 4 4 2 2" xfId="2668"/>
    <cellStyle name="Standard 2 4 4 3" xfId="2669"/>
    <cellStyle name="Standard 2 4 4 4" xfId="2670"/>
    <cellStyle name="Standard 2 4 5" xfId="2671"/>
    <cellStyle name="Standard 2 4 5 2" xfId="2672"/>
    <cellStyle name="Standard 2 4 5 3" xfId="2673"/>
    <cellStyle name="Standard 2 4 6" xfId="2674"/>
    <cellStyle name="Standard 2 4 6 2" xfId="2675"/>
    <cellStyle name="Standard 2 4 6 3" xfId="2676"/>
    <cellStyle name="Standard 2 4 7" xfId="2677"/>
    <cellStyle name="Standard 2 4 8" xfId="2678"/>
    <cellStyle name="Standard 2 5" xfId="2679"/>
    <cellStyle name="Standard 2 5 2" xfId="2680"/>
    <cellStyle name="Standard 2 6" xfId="2681"/>
    <cellStyle name="Standard 2 6 2" xfId="2682"/>
    <cellStyle name="Standard 2 6 3" xfId="2683"/>
    <cellStyle name="Standard 2 7" xfId="2684"/>
    <cellStyle name="Standard 2 8" xfId="2685"/>
    <cellStyle name="Standard 2 9" xfId="2686"/>
    <cellStyle name="Standard 20" xfId="2687"/>
    <cellStyle name="Standard 20 2" xfId="2688"/>
    <cellStyle name="Standard 20 3" xfId="2689"/>
    <cellStyle name="Standard 20 3 2" xfId="2690"/>
    <cellStyle name="Standard 200" xfId="2691"/>
    <cellStyle name="Standard 201" xfId="2692"/>
    <cellStyle name="Standard 202" xfId="2693"/>
    <cellStyle name="Standard 203" xfId="2694"/>
    <cellStyle name="Standard 204" xfId="2695"/>
    <cellStyle name="Standard 205" xfId="2696"/>
    <cellStyle name="Standard 206" xfId="2697"/>
    <cellStyle name="Standard 207" xfId="2698"/>
    <cellStyle name="Standard 208" xfId="2699"/>
    <cellStyle name="Standard 209" xfId="2700"/>
    <cellStyle name="Standard 21" xfId="2701"/>
    <cellStyle name="Standard 21 2" xfId="2702"/>
    <cellStyle name="Standard 21 2 2" xfId="2703"/>
    <cellStyle name="Standard 21 3" xfId="2704"/>
    <cellStyle name="Standard 21 3 2" xfId="2705"/>
    <cellStyle name="Standard 210" xfId="2706"/>
    <cellStyle name="Standard 211" xfId="2707"/>
    <cellStyle name="Standard 212" xfId="2708"/>
    <cellStyle name="Standard 213" xfId="2709"/>
    <cellStyle name="Standard 214" xfId="2710"/>
    <cellStyle name="Standard 215" xfId="2711"/>
    <cellStyle name="Standard 216" xfId="2712"/>
    <cellStyle name="Standard 217" xfId="2713"/>
    <cellStyle name="Standard 218" xfId="2714"/>
    <cellStyle name="Standard 219" xfId="2715"/>
    <cellStyle name="Standard 22" xfId="2716"/>
    <cellStyle name="Standard 220" xfId="2717"/>
    <cellStyle name="Standard 221" xfId="2718"/>
    <cellStyle name="Standard 222" xfId="2719"/>
    <cellStyle name="Standard 223" xfId="2720"/>
    <cellStyle name="Standard 224" xfId="2721"/>
    <cellStyle name="Standard 225" xfId="2722"/>
    <cellStyle name="Standard 226" xfId="2723"/>
    <cellStyle name="Standard 227" xfId="2724"/>
    <cellStyle name="Standard 228" xfId="2725"/>
    <cellStyle name="Standard 229" xfId="2726"/>
    <cellStyle name="Standard 23" xfId="2727"/>
    <cellStyle name="Standard 23 2" xfId="2728"/>
    <cellStyle name="Standard 23 2 2" xfId="2729"/>
    <cellStyle name="Standard 230" xfId="2730"/>
    <cellStyle name="Standard 231" xfId="2731"/>
    <cellStyle name="Standard 232" xfId="2732"/>
    <cellStyle name="Standard 233" xfId="2733"/>
    <cellStyle name="Standard 234" xfId="2734"/>
    <cellStyle name="Standard 235" xfId="2735"/>
    <cellStyle name="Standard 236" xfId="2736"/>
    <cellStyle name="Standard 237" xfId="2737"/>
    <cellStyle name="Standard 238" xfId="2738"/>
    <cellStyle name="Standard 239" xfId="2739"/>
    <cellStyle name="Standard 24" xfId="2740"/>
    <cellStyle name="Standard 24 2" xfId="2741"/>
    <cellStyle name="Standard 24 2 2" xfId="2742"/>
    <cellStyle name="Standard 24 2 2 2" xfId="2743"/>
    <cellStyle name="Standard 24 2 2 2 2" xfId="2744"/>
    <cellStyle name="Standard 24 2 2 3" xfId="2745"/>
    <cellStyle name="Standard 24 2 3" xfId="2746"/>
    <cellStyle name="Standard 24 2 3 2" xfId="2747"/>
    <cellStyle name="Standard 24 2 4" xfId="2748"/>
    <cellStyle name="Standard 24 3" xfId="2749"/>
    <cellStyle name="Standard 24 3 2" xfId="2750"/>
    <cellStyle name="Standard 24 3 2 2" xfId="2751"/>
    <cellStyle name="Standard 24 3 3" xfId="2752"/>
    <cellStyle name="Standard 24 4" xfId="2753"/>
    <cellStyle name="Standard 24 4 2" xfId="2754"/>
    <cellStyle name="Standard 24 4 3" xfId="2755"/>
    <cellStyle name="Standard 24 5" xfId="2756"/>
    <cellStyle name="Standard 24 5 2" xfId="2757"/>
    <cellStyle name="Standard 24 5 3" xfId="2758"/>
    <cellStyle name="Standard 24 6" xfId="2759"/>
    <cellStyle name="Standard 24 6 2" xfId="2760"/>
    <cellStyle name="Standard 24 6 3" xfId="2761"/>
    <cellStyle name="Standard 24 7" xfId="2762"/>
    <cellStyle name="Standard 24 8" xfId="2763"/>
    <cellStyle name="Standard 240" xfId="2764"/>
    <cellStyle name="Standard 241" xfId="2765"/>
    <cellStyle name="Standard 242" xfId="2766"/>
    <cellStyle name="Standard 243" xfId="2767"/>
    <cellStyle name="Standard 244" xfId="2768"/>
    <cellStyle name="Standard 245" xfId="2769"/>
    <cellStyle name="Standard 246" xfId="2770"/>
    <cellStyle name="Standard 247" xfId="2771"/>
    <cellStyle name="Standard 248" xfId="2772"/>
    <cellStyle name="Standard 249" xfId="2773"/>
    <cellStyle name="Standard 25" xfId="2774"/>
    <cellStyle name="Standard 25 2" xfId="2775"/>
    <cellStyle name="Standard 25 2 2" xfId="2776"/>
    <cellStyle name="Standard 25 2 2 2" xfId="2777"/>
    <cellStyle name="Standard 25 2 2 2 2" xfId="2778"/>
    <cellStyle name="Standard 25 2 2 3" xfId="2779"/>
    <cellStyle name="Standard 25 2 3" xfId="2780"/>
    <cellStyle name="Standard 25 2 3 2" xfId="2781"/>
    <cellStyle name="Standard 25 2 4" xfId="2782"/>
    <cellStyle name="Standard 25 3" xfId="2783"/>
    <cellStyle name="Standard 25 3 2" xfId="2784"/>
    <cellStyle name="Standard 25 3 2 2" xfId="2785"/>
    <cellStyle name="Standard 25 3 3" xfId="2786"/>
    <cellStyle name="Standard 25 4" xfId="2787"/>
    <cellStyle name="Standard 25 4 2" xfId="2788"/>
    <cellStyle name="Standard 25 4 3" xfId="2789"/>
    <cellStyle name="Standard 25 5" xfId="2790"/>
    <cellStyle name="Standard 25 5 2" xfId="2791"/>
    <cellStyle name="Standard 25 5 3" xfId="2792"/>
    <cellStyle name="Standard 25 6" xfId="2793"/>
    <cellStyle name="Standard 25 6 2" xfId="2794"/>
    <cellStyle name="Standard 25 6 3" xfId="2795"/>
    <cellStyle name="Standard 25 7" xfId="2796"/>
    <cellStyle name="Standard 25 8" xfId="2797"/>
    <cellStyle name="Standard 250" xfId="2798"/>
    <cellStyle name="Standard 251" xfId="2799"/>
    <cellStyle name="Standard 252" xfId="2800"/>
    <cellStyle name="Standard 253" xfId="2801"/>
    <cellStyle name="Standard 254" xfId="2802"/>
    <cellStyle name="Standard 255" xfId="2803"/>
    <cellStyle name="Standard 256" xfId="2804"/>
    <cellStyle name="Standard 257" xfId="2805"/>
    <cellStyle name="Standard 258" xfId="2806"/>
    <cellStyle name="Standard 259" xfId="2807"/>
    <cellStyle name="Standard 26" xfId="2808"/>
    <cellStyle name="Standard 26 2" xfId="2809"/>
    <cellStyle name="Standard 26 2 2" xfId="2810"/>
    <cellStyle name="Standard 26 2 2 2" xfId="2811"/>
    <cellStyle name="Standard 26 2 2 2 2" xfId="2812"/>
    <cellStyle name="Standard 26 2 2 3" xfId="2813"/>
    <cellStyle name="Standard 26 2 3" xfId="2814"/>
    <cellStyle name="Standard 26 2 3 2" xfId="2815"/>
    <cellStyle name="Standard 26 2 4" xfId="2816"/>
    <cellStyle name="Standard 26 3" xfId="2817"/>
    <cellStyle name="Standard 26 3 2" xfId="2818"/>
    <cellStyle name="Standard 26 3 2 2" xfId="2819"/>
    <cellStyle name="Standard 26 3 3" xfId="2820"/>
    <cellStyle name="Standard 26 4" xfId="2821"/>
    <cellStyle name="Standard 26 4 2" xfId="2822"/>
    <cellStyle name="Standard 26 4 3" xfId="2823"/>
    <cellStyle name="Standard 26 5" xfId="2824"/>
    <cellStyle name="Standard 26 5 2" xfId="2825"/>
    <cellStyle name="Standard 26 5 3" xfId="2826"/>
    <cellStyle name="Standard 26 6" xfId="2827"/>
    <cellStyle name="Standard 26 6 2" xfId="2828"/>
    <cellStyle name="Standard 26 6 3" xfId="2829"/>
    <cellStyle name="Standard 26 7" xfId="2830"/>
    <cellStyle name="Standard 26 8" xfId="2831"/>
    <cellStyle name="Standard 260" xfId="2832"/>
    <cellStyle name="Standard 261" xfId="2833"/>
    <cellStyle name="Standard 262" xfId="2834"/>
    <cellStyle name="Standard 263" xfId="2835"/>
    <cellStyle name="Standard 264" xfId="2836"/>
    <cellStyle name="Standard 265" xfId="2837"/>
    <cellStyle name="Standard 266" xfId="2838"/>
    <cellStyle name="Standard 267" xfId="2839"/>
    <cellStyle name="Standard 268" xfId="2840"/>
    <cellStyle name="Standard 269" xfId="2841"/>
    <cellStyle name="Standard 27" xfId="2842"/>
    <cellStyle name="Standard 27 2" xfId="2843"/>
    <cellStyle name="Standard 27 2 2" xfId="2844"/>
    <cellStyle name="Standard 27 2 2 2" xfId="2845"/>
    <cellStyle name="Standard 27 2 2 2 2" xfId="2846"/>
    <cellStyle name="Standard 27 2 2 3" xfId="2847"/>
    <cellStyle name="Standard 27 2 3" xfId="2848"/>
    <cellStyle name="Standard 27 2 3 2" xfId="2849"/>
    <cellStyle name="Standard 27 2 4" xfId="2850"/>
    <cellStyle name="Standard 27 3" xfId="2851"/>
    <cellStyle name="Standard 27 3 2" xfId="2852"/>
    <cellStyle name="Standard 27 3 2 2" xfId="2853"/>
    <cellStyle name="Standard 27 3 3" xfId="2854"/>
    <cellStyle name="Standard 27 4" xfId="2855"/>
    <cellStyle name="Standard 27 4 2" xfId="2856"/>
    <cellStyle name="Standard 27 4 3" xfId="2857"/>
    <cellStyle name="Standard 27 5" xfId="2858"/>
    <cellStyle name="Standard 27 5 2" xfId="2859"/>
    <cellStyle name="Standard 27 5 3" xfId="2860"/>
    <cellStyle name="Standard 27 6" xfId="2861"/>
    <cellStyle name="Standard 27 6 2" xfId="2862"/>
    <cellStyle name="Standard 27 6 3" xfId="2863"/>
    <cellStyle name="Standard 27 7" xfId="2864"/>
    <cellStyle name="Standard 27 8" xfId="2865"/>
    <cellStyle name="Standard 270" xfId="2866"/>
    <cellStyle name="Standard 271" xfId="2867"/>
    <cellStyle name="Standard 272" xfId="2868"/>
    <cellStyle name="Standard 273" xfId="2869"/>
    <cellStyle name="Standard 274" xfId="2870"/>
    <cellStyle name="Standard 275" xfId="2871"/>
    <cellStyle name="Standard 276" xfId="2872"/>
    <cellStyle name="Standard 277" xfId="2873"/>
    <cellStyle name="Standard 278" xfId="2874"/>
    <cellStyle name="Standard 279" xfId="2875"/>
    <cellStyle name="Standard 28" xfId="2876"/>
    <cellStyle name="Standard 28 2" xfId="2877"/>
    <cellStyle name="Standard 28 2 2" xfId="2878"/>
    <cellStyle name="Standard 28 2 2 2" xfId="2879"/>
    <cellStyle name="Standard 28 2 2 2 2" xfId="2880"/>
    <cellStyle name="Standard 28 2 2 3" xfId="2881"/>
    <cellStyle name="Standard 28 2 3" xfId="2882"/>
    <cellStyle name="Standard 28 2 3 2" xfId="2883"/>
    <cellStyle name="Standard 28 2 4" xfId="2884"/>
    <cellStyle name="Standard 28 3" xfId="2885"/>
    <cellStyle name="Standard 28 3 2" xfId="2886"/>
    <cellStyle name="Standard 28 3 2 2" xfId="2887"/>
    <cellStyle name="Standard 28 3 3" xfId="2888"/>
    <cellStyle name="Standard 28 4" xfId="2889"/>
    <cellStyle name="Standard 28 4 2" xfId="2890"/>
    <cellStyle name="Standard 28 4 2 2" xfId="2891"/>
    <cellStyle name="Standard 28 4 3" xfId="2892"/>
    <cellStyle name="Standard 28 4 4" xfId="2893"/>
    <cellStyle name="Standard 28 5" xfId="2894"/>
    <cellStyle name="Standard 28 5 2" xfId="2895"/>
    <cellStyle name="Standard 28 5 3" xfId="2896"/>
    <cellStyle name="Standard 28 6" xfId="2897"/>
    <cellStyle name="Standard 28 6 2" xfId="2898"/>
    <cellStyle name="Standard 28 6 3" xfId="2899"/>
    <cellStyle name="Standard 28 7" xfId="2900"/>
    <cellStyle name="Standard 28 8" xfId="2901"/>
    <cellStyle name="Standard 280" xfId="2902"/>
    <cellStyle name="Standard 281" xfId="2903"/>
    <cellStyle name="Standard 282" xfId="2904"/>
    <cellStyle name="Standard 283" xfId="2905"/>
    <cellStyle name="Standard 284" xfId="2906"/>
    <cellStyle name="Standard 285" xfId="2907"/>
    <cellStyle name="Standard 286" xfId="2908"/>
    <cellStyle name="Standard 287" xfId="2909"/>
    <cellStyle name="Standard 288" xfId="2910"/>
    <cellStyle name="Standard 289" xfId="2911"/>
    <cellStyle name="Standard 29" xfId="2912"/>
    <cellStyle name="Standard 29 2" xfId="2913"/>
    <cellStyle name="Standard 29 2 2" xfId="2914"/>
    <cellStyle name="Standard 29 2 2 2" xfId="2915"/>
    <cellStyle name="Standard 29 2 2 2 2" xfId="2916"/>
    <cellStyle name="Standard 29 2 2 3" xfId="2917"/>
    <cellStyle name="Standard 29 2 3" xfId="2918"/>
    <cellStyle name="Standard 29 2 3 2" xfId="2919"/>
    <cellStyle name="Standard 29 2 4" xfId="2920"/>
    <cellStyle name="Standard 29 3" xfId="2921"/>
    <cellStyle name="Standard 29 3 2" xfId="2922"/>
    <cellStyle name="Standard 29 3 2 2" xfId="2923"/>
    <cellStyle name="Standard 29 3 3" xfId="2924"/>
    <cellStyle name="Standard 29 4" xfId="2925"/>
    <cellStyle name="Standard 29 4 2" xfId="2926"/>
    <cellStyle name="Standard 29 4 3" xfId="2927"/>
    <cellStyle name="Standard 29 5" xfId="2928"/>
    <cellStyle name="Standard 29 5 2" xfId="2929"/>
    <cellStyle name="Standard 29 5 3" xfId="2930"/>
    <cellStyle name="Standard 29 6" xfId="2931"/>
    <cellStyle name="Standard 29 6 2" xfId="2932"/>
    <cellStyle name="Standard 29 6 3" xfId="2933"/>
    <cellStyle name="Standard 29 7" xfId="2934"/>
    <cellStyle name="Standard 29 8" xfId="2935"/>
    <cellStyle name="Standard 290" xfId="2936"/>
    <cellStyle name="Standard 291" xfId="6352"/>
    <cellStyle name="Standard 291 2" xfId="6354"/>
    <cellStyle name="Standard 3" xfId="2937"/>
    <cellStyle name="Standard 3 10" xfId="2938"/>
    <cellStyle name="Standard 3 2" xfId="2939"/>
    <cellStyle name="Standard 3 2 2" xfId="2940"/>
    <cellStyle name="Standard 3 2 3" xfId="2941"/>
    <cellStyle name="Standard 3 3" xfId="2942"/>
    <cellStyle name="Standard 3 4" xfId="2943"/>
    <cellStyle name="Standard 3 4 2" xfId="2944"/>
    <cellStyle name="Standard 3 5" xfId="2945"/>
    <cellStyle name="Standard 3 6" xfId="2946"/>
    <cellStyle name="Standard 3 7" xfId="2947"/>
    <cellStyle name="Standard 3 8" xfId="2948"/>
    <cellStyle name="Standard 3 9" xfId="2949"/>
    <cellStyle name="Standard 30" xfId="2950"/>
    <cellStyle name="Standard 30 2" xfId="2951"/>
    <cellStyle name="Standard 30 2 2" xfId="2952"/>
    <cellStyle name="Standard 30 3" xfId="2953"/>
    <cellStyle name="Standard 30 3 2" xfId="2954"/>
    <cellStyle name="Standard 31" xfId="2955"/>
    <cellStyle name="Standard 31 2" xfId="2956"/>
    <cellStyle name="Standard 31 2 2" xfId="2957"/>
    <cellStyle name="Standard 32" xfId="2958"/>
    <cellStyle name="Standard 33" xfId="2959"/>
    <cellStyle name="Standard 34" xfId="2960"/>
    <cellStyle name="Standard 35" xfId="2961"/>
    <cellStyle name="Standard 36" xfId="2962"/>
    <cellStyle name="Standard 36 2" xfId="2963"/>
    <cellStyle name="Standard 36 2 2" xfId="2964"/>
    <cellStyle name="Standard 36 2 2 2" xfId="2965"/>
    <cellStyle name="Standard 36 2 2 2 2" xfId="2966"/>
    <cellStyle name="Standard 36 2 2 3" xfId="2967"/>
    <cellStyle name="Standard 36 2 3" xfId="2968"/>
    <cellStyle name="Standard 36 2 3 2" xfId="2969"/>
    <cellStyle name="Standard 36 2 4" xfId="2970"/>
    <cellStyle name="Standard 36 3" xfId="2971"/>
    <cellStyle name="Standard 36 3 2" xfId="2972"/>
    <cellStyle name="Standard 36 3 2 2" xfId="2973"/>
    <cellStyle name="Standard 36 3 3" xfId="2974"/>
    <cellStyle name="Standard 36 4" xfId="2975"/>
    <cellStyle name="Standard 36 4 2" xfId="2976"/>
    <cellStyle name="Standard 36 4 3" xfId="2977"/>
    <cellStyle name="Standard 36 5" xfId="2978"/>
    <cellStyle name="Standard 36 5 2" xfId="2979"/>
    <cellStyle name="Standard 36 5 3" xfId="2980"/>
    <cellStyle name="Standard 36 6" xfId="2981"/>
    <cellStyle name="Standard 36 6 2" xfId="2982"/>
    <cellStyle name="Standard 36 6 3" xfId="2983"/>
    <cellStyle name="Standard 36 7" xfId="2984"/>
    <cellStyle name="Standard 36 8" xfId="2985"/>
    <cellStyle name="Standard 37" xfId="2986"/>
    <cellStyle name="Standard 37 2" xfId="2987"/>
    <cellStyle name="Standard 37 2 2" xfId="2988"/>
    <cellStyle name="Standard 37 2 2 2" xfId="2989"/>
    <cellStyle name="Standard 37 2 2 2 2" xfId="2990"/>
    <cellStyle name="Standard 37 2 2 3" xfId="2991"/>
    <cellStyle name="Standard 37 2 3" xfId="2992"/>
    <cellStyle name="Standard 37 2 3 2" xfId="2993"/>
    <cellStyle name="Standard 37 2 4" xfId="2994"/>
    <cellStyle name="Standard 37 3" xfId="2995"/>
    <cellStyle name="Standard 37 3 2" xfId="2996"/>
    <cellStyle name="Standard 37 3 2 2" xfId="2997"/>
    <cellStyle name="Standard 37 3 3" xfId="2998"/>
    <cellStyle name="Standard 37 4" xfId="2999"/>
    <cellStyle name="Standard 37 4 2" xfId="3000"/>
    <cellStyle name="Standard 37 4 3" xfId="3001"/>
    <cellStyle name="Standard 37 5" xfId="3002"/>
    <cellStyle name="Standard 37 5 2" xfId="3003"/>
    <cellStyle name="Standard 37 5 3" xfId="3004"/>
    <cellStyle name="Standard 37 6" xfId="3005"/>
    <cellStyle name="Standard 37 6 2" xfId="3006"/>
    <cellStyle name="Standard 37 6 3" xfId="3007"/>
    <cellStyle name="Standard 37 7" xfId="3008"/>
    <cellStyle name="Standard 37 8" xfId="3009"/>
    <cellStyle name="Standard 38" xfId="3010"/>
    <cellStyle name="Standard 38 2" xfId="3011"/>
    <cellStyle name="Standard 38 2 2" xfId="3012"/>
    <cellStyle name="Standard 38 2 2 2" xfId="3013"/>
    <cellStyle name="Standard 38 2 2 2 2" xfId="3014"/>
    <cellStyle name="Standard 38 2 2 3" xfId="3015"/>
    <cellStyle name="Standard 38 2 3" xfId="3016"/>
    <cellStyle name="Standard 38 2 3 2" xfId="3017"/>
    <cellStyle name="Standard 38 2 4" xfId="3018"/>
    <cellStyle name="Standard 38 3" xfId="3019"/>
    <cellStyle name="Standard 38 3 2" xfId="3020"/>
    <cellStyle name="Standard 38 3 2 2" xfId="3021"/>
    <cellStyle name="Standard 38 3 3" xfId="3022"/>
    <cellStyle name="Standard 38 4" xfId="3023"/>
    <cellStyle name="Standard 38 4 2" xfId="3024"/>
    <cellStyle name="Standard 38 4 3" xfId="3025"/>
    <cellStyle name="Standard 38 5" xfId="3026"/>
    <cellStyle name="Standard 38 5 2" xfId="3027"/>
    <cellStyle name="Standard 38 5 3" xfId="3028"/>
    <cellStyle name="Standard 38 6" xfId="3029"/>
    <cellStyle name="Standard 38 6 2" xfId="3030"/>
    <cellStyle name="Standard 38 6 3" xfId="3031"/>
    <cellStyle name="Standard 38 7" xfId="3032"/>
    <cellStyle name="Standard 38 8" xfId="3033"/>
    <cellStyle name="Standard 39" xfId="3034"/>
    <cellStyle name="Standard 39 2" xfId="3035"/>
    <cellStyle name="Standard 39 2 2" xfId="3036"/>
    <cellStyle name="Standard 39 2 2 2" xfId="3037"/>
    <cellStyle name="Standard 39 2 2 2 2" xfId="3038"/>
    <cellStyle name="Standard 39 2 2 3" xfId="3039"/>
    <cellStyle name="Standard 39 2 3" xfId="3040"/>
    <cellStyle name="Standard 39 2 3 2" xfId="3041"/>
    <cellStyle name="Standard 39 2 4" xfId="3042"/>
    <cellStyle name="Standard 39 3" xfId="3043"/>
    <cellStyle name="Standard 39 3 2" xfId="3044"/>
    <cellStyle name="Standard 39 3 2 2" xfId="3045"/>
    <cellStyle name="Standard 39 3 3" xfId="3046"/>
    <cellStyle name="Standard 39 4" xfId="3047"/>
    <cellStyle name="Standard 39 4 2" xfId="3048"/>
    <cellStyle name="Standard 39 4 3" xfId="3049"/>
    <cellStyle name="Standard 39 5" xfId="3050"/>
    <cellStyle name="Standard 39 5 2" xfId="3051"/>
    <cellStyle name="Standard 39 5 3" xfId="3052"/>
    <cellStyle name="Standard 39 6" xfId="3053"/>
    <cellStyle name="Standard 39 6 2" xfId="3054"/>
    <cellStyle name="Standard 39 6 3" xfId="3055"/>
    <cellStyle name="Standard 39 7" xfId="3056"/>
    <cellStyle name="Standard 39 8" xfId="3057"/>
    <cellStyle name="Standard 4" xfId="3058"/>
    <cellStyle name="Standard 4 10" xfId="3059"/>
    <cellStyle name="Standard 4 10 2" xfId="3060"/>
    <cellStyle name="Standard 4 10 2 2" xfId="3061"/>
    <cellStyle name="Standard 4 10 2 2 2" xfId="3062"/>
    <cellStyle name="Standard 4 10 2 2 2 2" xfId="3063"/>
    <cellStyle name="Standard 4 10 2 2 3" xfId="3064"/>
    <cellStyle name="Standard 4 10 2 3" xfId="3065"/>
    <cellStyle name="Standard 4 10 2 3 2" xfId="3066"/>
    <cellStyle name="Standard 4 10 2 4" xfId="3067"/>
    <cellStyle name="Standard 4 10 3" xfId="3068"/>
    <cellStyle name="Standard 4 10 3 2" xfId="3069"/>
    <cellStyle name="Standard 4 10 3 2 2" xfId="3070"/>
    <cellStyle name="Standard 4 10 3 3" xfId="3071"/>
    <cellStyle name="Standard 4 10 4" xfId="3072"/>
    <cellStyle name="Standard 4 10 4 2" xfId="3073"/>
    <cellStyle name="Standard 4 10 4 3" xfId="3074"/>
    <cellStyle name="Standard 4 10 5" xfId="3075"/>
    <cellStyle name="Standard 4 10 5 2" xfId="3076"/>
    <cellStyle name="Standard 4 10 5 3" xfId="3077"/>
    <cellStyle name="Standard 4 10 6" xfId="3078"/>
    <cellStyle name="Standard 4 10 6 2" xfId="3079"/>
    <cellStyle name="Standard 4 10 6 3" xfId="3080"/>
    <cellStyle name="Standard 4 10 7" xfId="3081"/>
    <cellStyle name="Standard 4 10 8" xfId="3082"/>
    <cellStyle name="Standard 4 11" xfId="3083"/>
    <cellStyle name="Standard 4 11 2" xfId="3084"/>
    <cellStyle name="Standard 4 11 2 2" xfId="3085"/>
    <cellStyle name="Standard 4 11 2 2 2" xfId="3086"/>
    <cellStyle name="Standard 4 11 2 2 2 2" xfId="3087"/>
    <cellStyle name="Standard 4 11 2 2 3" xfId="3088"/>
    <cellStyle name="Standard 4 11 2 3" xfId="3089"/>
    <cellStyle name="Standard 4 11 2 3 2" xfId="3090"/>
    <cellStyle name="Standard 4 11 2 4" xfId="3091"/>
    <cellStyle name="Standard 4 11 3" xfId="3092"/>
    <cellStyle name="Standard 4 11 3 2" xfId="3093"/>
    <cellStyle name="Standard 4 11 3 2 2" xfId="3094"/>
    <cellStyle name="Standard 4 11 3 3" xfId="3095"/>
    <cellStyle name="Standard 4 11 4" xfId="3096"/>
    <cellStyle name="Standard 4 11 4 2" xfId="3097"/>
    <cellStyle name="Standard 4 11 4 3" xfId="3098"/>
    <cellStyle name="Standard 4 11 5" xfId="3099"/>
    <cellStyle name="Standard 4 11 5 2" xfId="3100"/>
    <cellStyle name="Standard 4 11 5 3" xfId="3101"/>
    <cellStyle name="Standard 4 11 6" xfId="3102"/>
    <cellStyle name="Standard 4 11 6 2" xfId="3103"/>
    <cellStyle name="Standard 4 11 6 3" xfId="3104"/>
    <cellStyle name="Standard 4 11 7" xfId="3105"/>
    <cellStyle name="Standard 4 11 8" xfId="3106"/>
    <cellStyle name="Standard 4 12" xfId="3107"/>
    <cellStyle name="Standard 4 12 2" xfId="3108"/>
    <cellStyle name="Standard 4 12 2 2" xfId="3109"/>
    <cellStyle name="Standard 4 12 2 2 2" xfId="3110"/>
    <cellStyle name="Standard 4 12 2 3" xfId="3111"/>
    <cellStyle name="Standard 4 12 3" xfId="3112"/>
    <cellStyle name="Standard 4 12 3 2" xfId="3113"/>
    <cellStyle name="Standard 4 12 4" xfId="3114"/>
    <cellStyle name="Standard 4 13" xfId="3115"/>
    <cellStyle name="Standard 4 13 2" xfId="3116"/>
    <cellStyle name="Standard 4 13 2 2" xfId="3117"/>
    <cellStyle name="Standard 4 13 3" xfId="3118"/>
    <cellStyle name="Standard 4 14" xfId="3119"/>
    <cellStyle name="Standard 4 14 2" xfId="3120"/>
    <cellStyle name="Standard 4 14 3" xfId="3121"/>
    <cellStyle name="Standard 4 15" xfId="3122"/>
    <cellStyle name="Standard 4 15 2" xfId="3123"/>
    <cellStyle name="Standard 4 15 2 2" xfId="3124"/>
    <cellStyle name="Standard 4 15 3" xfId="3125"/>
    <cellStyle name="Standard 4 16" xfId="3126"/>
    <cellStyle name="Standard 4 16 2" xfId="3127"/>
    <cellStyle name="Standard 4 16 3" xfId="3128"/>
    <cellStyle name="Standard 4 17" xfId="3129"/>
    <cellStyle name="Standard 4 18" xfId="3130"/>
    <cellStyle name="Standard 4 19" xfId="3131"/>
    <cellStyle name="Standard 4 2" xfId="3132"/>
    <cellStyle name="Standard 4 2 10" xfId="3133"/>
    <cellStyle name="Standard 4 2 10 2" xfId="3134"/>
    <cellStyle name="Standard 4 2 10 2 2" xfId="3135"/>
    <cellStyle name="Standard 4 2 10 2 2 2" xfId="3136"/>
    <cellStyle name="Standard 4 2 10 2 3" xfId="3137"/>
    <cellStyle name="Standard 4 2 10 3" xfId="3138"/>
    <cellStyle name="Standard 4 2 10 3 2" xfId="3139"/>
    <cellStyle name="Standard 4 2 10 4" xfId="3140"/>
    <cellStyle name="Standard 4 2 11" xfId="3141"/>
    <cellStyle name="Standard 4 2 11 2" xfId="3142"/>
    <cellStyle name="Standard 4 2 11 2 2" xfId="3143"/>
    <cellStyle name="Standard 4 2 11 3" xfId="3144"/>
    <cellStyle name="Standard 4 2 12" xfId="3145"/>
    <cellStyle name="Standard 4 2 12 2" xfId="3146"/>
    <cellStyle name="Standard 4 2 12 2 2" xfId="3147"/>
    <cellStyle name="Standard 4 2 12 3" xfId="3148"/>
    <cellStyle name="Standard 4 2 12 4" xfId="3149"/>
    <cellStyle name="Standard 4 2 13" xfId="3150"/>
    <cellStyle name="Standard 4 2 13 2" xfId="3151"/>
    <cellStyle name="Standard 4 2 13 3" xfId="3152"/>
    <cellStyle name="Standard 4 2 14" xfId="3153"/>
    <cellStyle name="Standard 4 2 14 2" xfId="3154"/>
    <cellStyle name="Standard 4 2 14 3" xfId="3155"/>
    <cellStyle name="Standard 4 2 15" xfId="3156"/>
    <cellStyle name="Standard 4 2 16" xfId="3157"/>
    <cellStyle name="Standard 4 2 17" xfId="3158"/>
    <cellStyle name="Standard 4 2 18" xfId="3159"/>
    <cellStyle name="Standard 4 2 2" xfId="3160"/>
    <cellStyle name="Standard 4 2 2 10" xfId="3161"/>
    <cellStyle name="Standard 4 2 2 10 2" xfId="3162"/>
    <cellStyle name="Standard 4 2 2 10 3" xfId="3163"/>
    <cellStyle name="Standard 4 2 2 11" xfId="3164"/>
    <cellStyle name="Standard 4 2 2 11 2" xfId="3165"/>
    <cellStyle name="Standard 4 2 2 11 3" xfId="3166"/>
    <cellStyle name="Standard 4 2 2 12" xfId="3167"/>
    <cellStyle name="Standard 4 2 2 13" xfId="3168"/>
    <cellStyle name="Standard 4 2 2 2" xfId="3169"/>
    <cellStyle name="Standard 4 2 2 2 10" xfId="3170"/>
    <cellStyle name="Standard 4 2 2 2 11" xfId="3171"/>
    <cellStyle name="Standard 4 2 2 2 2" xfId="3172"/>
    <cellStyle name="Standard 4 2 2 2 2 2" xfId="3173"/>
    <cellStyle name="Standard 4 2 2 2 2 2 2" xfId="3174"/>
    <cellStyle name="Standard 4 2 2 2 2 2 2 2" xfId="3175"/>
    <cellStyle name="Standard 4 2 2 2 2 2 2 2 2" xfId="3176"/>
    <cellStyle name="Standard 4 2 2 2 2 2 2 3" xfId="3177"/>
    <cellStyle name="Standard 4 2 2 2 2 2 3" xfId="3178"/>
    <cellStyle name="Standard 4 2 2 2 2 2 3 2" xfId="3179"/>
    <cellStyle name="Standard 4 2 2 2 2 2 4" xfId="3180"/>
    <cellStyle name="Standard 4 2 2 2 2 3" xfId="3181"/>
    <cellStyle name="Standard 4 2 2 2 2 3 2" xfId="3182"/>
    <cellStyle name="Standard 4 2 2 2 2 3 2 2" xfId="3183"/>
    <cellStyle name="Standard 4 2 2 2 2 3 3" xfId="3184"/>
    <cellStyle name="Standard 4 2 2 2 2 4" xfId="3185"/>
    <cellStyle name="Standard 4 2 2 2 2 4 2" xfId="3186"/>
    <cellStyle name="Standard 4 2 2 2 2 4 3" xfId="3187"/>
    <cellStyle name="Standard 4 2 2 2 2 5" xfId="3188"/>
    <cellStyle name="Standard 4 2 2 2 2 5 2" xfId="3189"/>
    <cellStyle name="Standard 4 2 2 2 2 5 3" xfId="3190"/>
    <cellStyle name="Standard 4 2 2 2 2 6" xfId="3191"/>
    <cellStyle name="Standard 4 2 2 2 2 6 2" xfId="3192"/>
    <cellStyle name="Standard 4 2 2 2 2 6 3" xfId="3193"/>
    <cellStyle name="Standard 4 2 2 2 2 7" xfId="3194"/>
    <cellStyle name="Standard 4 2 2 2 2 8" xfId="3195"/>
    <cellStyle name="Standard 4 2 2 2 3" xfId="3196"/>
    <cellStyle name="Standard 4 2 2 2 3 2" xfId="3197"/>
    <cellStyle name="Standard 4 2 2 2 3 2 2" xfId="3198"/>
    <cellStyle name="Standard 4 2 2 2 3 2 2 2" xfId="3199"/>
    <cellStyle name="Standard 4 2 2 2 3 2 2 2 2" xfId="3200"/>
    <cellStyle name="Standard 4 2 2 2 3 2 2 3" xfId="3201"/>
    <cellStyle name="Standard 4 2 2 2 3 2 3" xfId="3202"/>
    <cellStyle name="Standard 4 2 2 2 3 2 3 2" xfId="3203"/>
    <cellStyle name="Standard 4 2 2 2 3 2 4" xfId="3204"/>
    <cellStyle name="Standard 4 2 2 2 3 3" xfId="3205"/>
    <cellStyle name="Standard 4 2 2 2 3 3 2" xfId="3206"/>
    <cellStyle name="Standard 4 2 2 2 3 3 2 2" xfId="3207"/>
    <cellStyle name="Standard 4 2 2 2 3 3 3" xfId="3208"/>
    <cellStyle name="Standard 4 2 2 2 3 4" xfId="3209"/>
    <cellStyle name="Standard 4 2 2 2 3 4 2" xfId="3210"/>
    <cellStyle name="Standard 4 2 2 2 3 4 3" xfId="3211"/>
    <cellStyle name="Standard 4 2 2 2 3 5" xfId="3212"/>
    <cellStyle name="Standard 4 2 2 2 3 5 2" xfId="3213"/>
    <cellStyle name="Standard 4 2 2 2 3 5 3" xfId="3214"/>
    <cellStyle name="Standard 4 2 2 2 3 6" xfId="3215"/>
    <cellStyle name="Standard 4 2 2 2 3 6 2" xfId="3216"/>
    <cellStyle name="Standard 4 2 2 2 3 6 3" xfId="3217"/>
    <cellStyle name="Standard 4 2 2 2 3 7" xfId="3218"/>
    <cellStyle name="Standard 4 2 2 2 3 8" xfId="3219"/>
    <cellStyle name="Standard 4 2 2 2 4" xfId="3220"/>
    <cellStyle name="Standard 4 2 2 2 4 2" xfId="3221"/>
    <cellStyle name="Standard 4 2 2 2 4 2 2" xfId="3222"/>
    <cellStyle name="Standard 4 2 2 2 4 2 2 2" xfId="3223"/>
    <cellStyle name="Standard 4 2 2 2 4 2 2 2 2" xfId="3224"/>
    <cellStyle name="Standard 4 2 2 2 4 2 2 3" xfId="3225"/>
    <cellStyle name="Standard 4 2 2 2 4 2 3" xfId="3226"/>
    <cellStyle name="Standard 4 2 2 2 4 2 3 2" xfId="3227"/>
    <cellStyle name="Standard 4 2 2 2 4 2 4" xfId="3228"/>
    <cellStyle name="Standard 4 2 2 2 4 3" xfId="3229"/>
    <cellStyle name="Standard 4 2 2 2 4 3 2" xfId="3230"/>
    <cellStyle name="Standard 4 2 2 2 4 3 2 2" xfId="3231"/>
    <cellStyle name="Standard 4 2 2 2 4 3 3" xfId="3232"/>
    <cellStyle name="Standard 4 2 2 2 4 4" xfId="3233"/>
    <cellStyle name="Standard 4 2 2 2 4 4 2" xfId="3234"/>
    <cellStyle name="Standard 4 2 2 2 4 4 3" xfId="3235"/>
    <cellStyle name="Standard 4 2 2 2 4 5" xfId="3236"/>
    <cellStyle name="Standard 4 2 2 2 4 5 2" xfId="3237"/>
    <cellStyle name="Standard 4 2 2 2 4 5 3" xfId="3238"/>
    <cellStyle name="Standard 4 2 2 2 4 6" xfId="3239"/>
    <cellStyle name="Standard 4 2 2 2 4 6 2" xfId="3240"/>
    <cellStyle name="Standard 4 2 2 2 4 6 3" xfId="3241"/>
    <cellStyle name="Standard 4 2 2 2 4 7" xfId="3242"/>
    <cellStyle name="Standard 4 2 2 2 4 8" xfId="3243"/>
    <cellStyle name="Standard 4 2 2 2 5" xfId="3244"/>
    <cellStyle name="Standard 4 2 2 2 5 2" xfId="3245"/>
    <cellStyle name="Standard 4 2 2 2 5 2 2" xfId="3246"/>
    <cellStyle name="Standard 4 2 2 2 5 2 2 2" xfId="3247"/>
    <cellStyle name="Standard 4 2 2 2 5 2 3" xfId="3248"/>
    <cellStyle name="Standard 4 2 2 2 5 3" xfId="3249"/>
    <cellStyle name="Standard 4 2 2 2 5 3 2" xfId="3250"/>
    <cellStyle name="Standard 4 2 2 2 5 4" xfId="3251"/>
    <cellStyle name="Standard 4 2 2 2 6" xfId="3252"/>
    <cellStyle name="Standard 4 2 2 2 6 2" xfId="3253"/>
    <cellStyle name="Standard 4 2 2 2 6 2 2" xfId="3254"/>
    <cellStyle name="Standard 4 2 2 2 6 3" xfId="3255"/>
    <cellStyle name="Standard 4 2 2 2 7" xfId="3256"/>
    <cellStyle name="Standard 4 2 2 2 7 2" xfId="3257"/>
    <cellStyle name="Standard 4 2 2 2 7 3" xfId="3258"/>
    <cellStyle name="Standard 4 2 2 2 8" xfId="3259"/>
    <cellStyle name="Standard 4 2 2 2 8 2" xfId="3260"/>
    <cellStyle name="Standard 4 2 2 2 8 3" xfId="3261"/>
    <cellStyle name="Standard 4 2 2 2 9" xfId="3262"/>
    <cellStyle name="Standard 4 2 2 2 9 2" xfId="3263"/>
    <cellStyle name="Standard 4 2 2 2 9 3" xfId="3264"/>
    <cellStyle name="Standard 4 2 2 3" xfId="3265"/>
    <cellStyle name="Standard 4 2 2 3 10" xfId="3266"/>
    <cellStyle name="Standard 4 2 2 3 11" xfId="3267"/>
    <cellStyle name="Standard 4 2 2 3 2" xfId="3268"/>
    <cellStyle name="Standard 4 2 2 3 2 2" xfId="3269"/>
    <cellStyle name="Standard 4 2 2 3 2 2 2" xfId="3270"/>
    <cellStyle name="Standard 4 2 2 3 2 2 2 2" xfId="3271"/>
    <cellStyle name="Standard 4 2 2 3 2 2 2 2 2" xfId="3272"/>
    <cellStyle name="Standard 4 2 2 3 2 2 2 3" xfId="3273"/>
    <cellStyle name="Standard 4 2 2 3 2 2 3" xfId="3274"/>
    <cellStyle name="Standard 4 2 2 3 2 2 3 2" xfId="3275"/>
    <cellStyle name="Standard 4 2 2 3 2 2 4" xfId="3276"/>
    <cellStyle name="Standard 4 2 2 3 2 3" xfId="3277"/>
    <cellStyle name="Standard 4 2 2 3 2 3 2" xfId="3278"/>
    <cellStyle name="Standard 4 2 2 3 2 3 2 2" xfId="3279"/>
    <cellStyle name="Standard 4 2 2 3 2 3 3" xfId="3280"/>
    <cellStyle name="Standard 4 2 2 3 2 4" xfId="3281"/>
    <cellStyle name="Standard 4 2 2 3 2 4 2" xfId="3282"/>
    <cellStyle name="Standard 4 2 2 3 2 4 3" xfId="3283"/>
    <cellStyle name="Standard 4 2 2 3 2 5" xfId="3284"/>
    <cellStyle name="Standard 4 2 2 3 2 5 2" xfId="3285"/>
    <cellStyle name="Standard 4 2 2 3 2 5 3" xfId="3286"/>
    <cellStyle name="Standard 4 2 2 3 2 6" xfId="3287"/>
    <cellStyle name="Standard 4 2 2 3 2 6 2" xfId="3288"/>
    <cellStyle name="Standard 4 2 2 3 2 6 3" xfId="3289"/>
    <cellStyle name="Standard 4 2 2 3 2 7" xfId="3290"/>
    <cellStyle name="Standard 4 2 2 3 2 8" xfId="3291"/>
    <cellStyle name="Standard 4 2 2 3 3" xfId="3292"/>
    <cellStyle name="Standard 4 2 2 3 3 2" xfId="3293"/>
    <cellStyle name="Standard 4 2 2 3 3 2 2" xfId="3294"/>
    <cellStyle name="Standard 4 2 2 3 3 2 2 2" xfId="3295"/>
    <cellStyle name="Standard 4 2 2 3 3 2 2 2 2" xfId="3296"/>
    <cellStyle name="Standard 4 2 2 3 3 2 2 3" xfId="3297"/>
    <cellStyle name="Standard 4 2 2 3 3 2 3" xfId="3298"/>
    <cellStyle name="Standard 4 2 2 3 3 2 3 2" xfId="3299"/>
    <cellStyle name="Standard 4 2 2 3 3 2 4" xfId="3300"/>
    <cellStyle name="Standard 4 2 2 3 3 3" xfId="3301"/>
    <cellStyle name="Standard 4 2 2 3 3 3 2" xfId="3302"/>
    <cellStyle name="Standard 4 2 2 3 3 3 2 2" xfId="3303"/>
    <cellStyle name="Standard 4 2 2 3 3 3 3" xfId="3304"/>
    <cellStyle name="Standard 4 2 2 3 3 4" xfId="3305"/>
    <cellStyle name="Standard 4 2 2 3 3 4 2" xfId="3306"/>
    <cellStyle name="Standard 4 2 2 3 3 4 3" xfId="3307"/>
    <cellStyle name="Standard 4 2 2 3 3 5" xfId="3308"/>
    <cellStyle name="Standard 4 2 2 3 3 5 2" xfId="3309"/>
    <cellStyle name="Standard 4 2 2 3 3 5 3" xfId="3310"/>
    <cellStyle name="Standard 4 2 2 3 3 6" xfId="3311"/>
    <cellStyle name="Standard 4 2 2 3 3 6 2" xfId="3312"/>
    <cellStyle name="Standard 4 2 2 3 3 6 3" xfId="3313"/>
    <cellStyle name="Standard 4 2 2 3 3 7" xfId="3314"/>
    <cellStyle name="Standard 4 2 2 3 3 8" xfId="3315"/>
    <cellStyle name="Standard 4 2 2 3 4" xfId="3316"/>
    <cellStyle name="Standard 4 2 2 3 4 2" xfId="3317"/>
    <cellStyle name="Standard 4 2 2 3 4 2 2" xfId="3318"/>
    <cellStyle name="Standard 4 2 2 3 4 2 2 2" xfId="3319"/>
    <cellStyle name="Standard 4 2 2 3 4 2 2 2 2" xfId="3320"/>
    <cellStyle name="Standard 4 2 2 3 4 2 2 3" xfId="3321"/>
    <cellStyle name="Standard 4 2 2 3 4 2 3" xfId="3322"/>
    <cellStyle name="Standard 4 2 2 3 4 2 3 2" xfId="3323"/>
    <cellStyle name="Standard 4 2 2 3 4 2 4" xfId="3324"/>
    <cellStyle name="Standard 4 2 2 3 4 3" xfId="3325"/>
    <cellStyle name="Standard 4 2 2 3 4 3 2" xfId="3326"/>
    <cellStyle name="Standard 4 2 2 3 4 3 2 2" xfId="3327"/>
    <cellStyle name="Standard 4 2 2 3 4 3 3" xfId="3328"/>
    <cellStyle name="Standard 4 2 2 3 4 4" xfId="3329"/>
    <cellStyle name="Standard 4 2 2 3 4 4 2" xfId="3330"/>
    <cellStyle name="Standard 4 2 2 3 4 4 3" xfId="3331"/>
    <cellStyle name="Standard 4 2 2 3 4 5" xfId="3332"/>
    <cellStyle name="Standard 4 2 2 3 4 5 2" xfId="3333"/>
    <cellStyle name="Standard 4 2 2 3 4 5 3" xfId="3334"/>
    <cellStyle name="Standard 4 2 2 3 4 6" xfId="3335"/>
    <cellStyle name="Standard 4 2 2 3 4 6 2" xfId="3336"/>
    <cellStyle name="Standard 4 2 2 3 4 6 3" xfId="3337"/>
    <cellStyle name="Standard 4 2 2 3 4 7" xfId="3338"/>
    <cellStyle name="Standard 4 2 2 3 4 8" xfId="3339"/>
    <cellStyle name="Standard 4 2 2 3 5" xfId="3340"/>
    <cellStyle name="Standard 4 2 2 3 5 2" xfId="3341"/>
    <cellStyle name="Standard 4 2 2 3 5 2 2" xfId="3342"/>
    <cellStyle name="Standard 4 2 2 3 5 2 2 2" xfId="3343"/>
    <cellStyle name="Standard 4 2 2 3 5 2 3" xfId="3344"/>
    <cellStyle name="Standard 4 2 2 3 5 3" xfId="3345"/>
    <cellStyle name="Standard 4 2 2 3 5 3 2" xfId="3346"/>
    <cellStyle name="Standard 4 2 2 3 5 4" xfId="3347"/>
    <cellStyle name="Standard 4 2 2 3 6" xfId="3348"/>
    <cellStyle name="Standard 4 2 2 3 6 2" xfId="3349"/>
    <cellStyle name="Standard 4 2 2 3 6 2 2" xfId="3350"/>
    <cellStyle name="Standard 4 2 2 3 6 3" xfId="3351"/>
    <cellStyle name="Standard 4 2 2 3 7" xfId="3352"/>
    <cellStyle name="Standard 4 2 2 3 7 2" xfId="3353"/>
    <cellStyle name="Standard 4 2 2 3 7 3" xfId="3354"/>
    <cellStyle name="Standard 4 2 2 3 8" xfId="3355"/>
    <cellStyle name="Standard 4 2 2 3 8 2" xfId="3356"/>
    <cellStyle name="Standard 4 2 2 3 8 3" xfId="3357"/>
    <cellStyle name="Standard 4 2 2 3 9" xfId="3358"/>
    <cellStyle name="Standard 4 2 2 3 9 2" xfId="3359"/>
    <cellStyle name="Standard 4 2 2 3 9 3" xfId="3360"/>
    <cellStyle name="Standard 4 2 2 4" xfId="3361"/>
    <cellStyle name="Standard 4 2 2 4 2" xfId="3362"/>
    <cellStyle name="Standard 4 2 2 4 2 2" xfId="3363"/>
    <cellStyle name="Standard 4 2 2 4 2 2 2" xfId="3364"/>
    <cellStyle name="Standard 4 2 2 4 2 2 2 2" xfId="3365"/>
    <cellStyle name="Standard 4 2 2 4 2 2 3" xfId="3366"/>
    <cellStyle name="Standard 4 2 2 4 2 3" xfId="3367"/>
    <cellStyle name="Standard 4 2 2 4 2 3 2" xfId="3368"/>
    <cellStyle name="Standard 4 2 2 4 2 4" xfId="3369"/>
    <cellStyle name="Standard 4 2 2 4 3" xfId="3370"/>
    <cellStyle name="Standard 4 2 2 4 3 2" xfId="3371"/>
    <cellStyle name="Standard 4 2 2 4 3 2 2" xfId="3372"/>
    <cellStyle name="Standard 4 2 2 4 3 3" xfId="3373"/>
    <cellStyle name="Standard 4 2 2 4 4" xfId="3374"/>
    <cellStyle name="Standard 4 2 2 4 4 2" xfId="3375"/>
    <cellStyle name="Standard 4 2 2 4 4 3" xfId="3376"/>
    <cellStyle name="Standard 4 2 2 4 5" xfId="3377"/>
    <cellStyle name="Standard 4 2 2 4 5 2" xfId="3378"/>
    <cellStyle name="Standard 4 2 2 4 5 3" xfId="3379"/>
    <cellStyle name="Standard 4 2 2 4 6" xfId="3380"/>
    <cellStyle name="Standard 4 2 2 4 6 2" xfId="3381"/>
    <cellStyle name="Standard 4 2 2 4 6 3" xfId="3382"/>
    <cellStyle name="Standard 4 2 2 4 7" xfId="3383"/>
    <cellStyle name="Standard 4 2 2 4 8" xfId="3384"/>
    <cellStyle name="Standard 4 2 2 5" xfId="3385"/>
    <cellStyle name="Standard 4 2 2 5 2" xfId="3386"/>
    <cellStyle name="Standard 4 2 2 5 2 2" xfId="3387"/>
    <cellStyle name="Standard 4 2 2 5 2 2 2" xfId="3388"/>
    <cellStyle name="Standard 4 2 2 5 2 2 2 2" xfId="3389"/>
    <cellStyle name="Standard 4 2 2 5 2 2 3" xfId="3390"/>
    <cellStyle name="Standard 4 2 2 5 2 3" xfId="3391"/>
    <cellStyle name="Standard 4 2 2 5 2 3 2" xfId="3392"/>
    <cellStyle name="Standard 4 2 2 5 2 4" xfId="3393"/>
    <cellStyle name="Standard 4 2 2 5 3" xfId="3394"/>
    <cellStyle name="Standard 4 2 2 5 3 2" xfId="3395"/>
    <cellStyle name="Standard 4 2 2 5 3 2 2" xfId="3396"/>
    <cellStyle name="Standard 4 2 2 5 3 3" xfId="3397"/>
    <cellStyle name="Standard 4 2 2 5 4" xfId="3398"/>
    <cellStyle name="Standard 4 2 2 5 4 2" xfId="3399"/>
    <cellStyle name="Standard 4 2 2 5 4 3" xfId="3400"/>
    <cellStyle name="Standard 4 2 2 5 5" xfId="3401"/>
    <cellStyle name="Standard 4 2 2 5 5 2" xfId="3402"/>
    <cellStyle name="Standard 4 2 2 5 5 3" xfId="3403"/>
    <cellStyle name="Standard 4 2 2 5 6" xfId="3404"/>
    <cellStyle name="Standard 4 2 2 5 6 2" xfId="3405"/>
    <cellStyle name="Standard 4 2 2 5 6 3" xfId="3406"/>
    <cellStyle name="Standard 4 2 2 5 7" xfId="3407"/>
    <cellStyle name="Standard 4 2 2 5 8" xfId="3408"/>
    <cellStyle name="Standard 4 2 2 6" xfId="3409"/>
    <cellStyle name="Standard 4 2 2 6 2" xfId="3410"/>
    <cellStyle name="Standard 4 2 2 6 2 2" xfId="3411"/>
    <cellStyle name="Standard 4 2 2 6 2 2 2" xfId="3412"/>
    <cellStyle name="Standard 4 2 2 6 2 2 2 2" xfId="3413"/>
    <cellStyle name="Standard 4 2 2 6 2 2 3" xfId="3414"/>
    <cellStyle name="Standard 4 2 2 6 2 3" xfId="3415"/>
    <cellStyle name="Standard 4 2 2 6 2 3 2" xfId="3416"/>
    <cellStyle name="Standard 4 2 2 6 2 4" xfId="3417"/>
    <cellStyle name="Standard 4 2 2 6 3" xfId="3418"/>
    <cellStyle name="Standard 4 2 2 6 3 2" xfId="3419"/>
    <cellStyle name="Standard 4 2 2 6 3 2 2" xfId="3420"/>
    <cellStyle name="Standard 4 2 2 6 3 3" xfId="3421"/>
    <cellStyle name="Standard 4 2 2 6 4" xfId="3422"/>
    <cellStyle name="Standard 4 2 2 6 4 2" xfId="3423"/>
    <cellStyle name="Standard 4 2 2 6 4 3" xfId="3424"/>
    <cellStyle name="Standard 4 2 2 6 5" xfId="3425"/>
    <cellStyle name="Standard 4 2 2 6 5 2" xfId="3426"/>
    <cellStyle name="Standard 4 2 2 6 5 3" xfId="3427"/>
    <cellStyle name="Standard 4 2 2 6 6" xfId="3428"/>
    <cellStyle name="Standard 4 2 2 6 6 2" xfId="3429"/>
    <cellStyle name="Standard 4 2 2 6 6 3" xfId="3430"/>
    <cellStyle name="Standard 4 2 2 6 7" xfId="3431"/>
    <cellStyle name="Standard 4 2 2 6 8" xfId="3432"/>
    <cellStyle name="Standard 4 2 2 7" xfId="3433"/>
    <cellStyle name="Standard 4 2 2 7 2" xfId="3434"/>
    <cellStyle name="Standard 4 2 2 7 2 2" xfId="3435"/>
    <cellStyle name="Standard 4 2 2 7 2 2 2" xfId="3436"/>
    <cellStyle name="Standard 4 2 2 7 2 3" xfId="3437"/>
    <cellStyle name="Standard 4 2 2 7 3" xfId="3438"/>
    <cellStyle name="Standard 4 2 2 7 3 2" xfId="3439"/>
    <cellStyle name="Standard 4 2 2 7 4" xfId="3440"/>
    <cellStyle name="Standard 4 2 2 8" xfId="3441"/>
    <cellStyle name="Standard 4 2 2 8 2" xfId="3442"/>
    <cellStyle name="Standard 4 2 2 8 2 2" xfId="3443"/>
    <cellStyle name="Standard 4 2 2 8 3" xfId="3444"/>
    <cellStyle name="Standard 4 2 2 9" xfId="3445"/>
    <cellStyle name="Standard 4 2 2 9 2" xfId="3446"/>
    <cellStyle name="Standard 4 2 2 9 3" xfId="3447"/>
    <cellStyle name="Standard 4 2 3" xfId="3448"/>
    <cellStyle name="Standard 4 2 3 10" xfId="3449"/>
    <cellStyle name="Standard 4 2 3 10 2" xfId="3450"/>
    <cellStyle name="Standard 4 2 3 10 3" xfId="3451"/>
    <cellStyle name="Standard 4 2 3 11" xfId="3452"/>
    <cellStyle name="Standard 4 2 3 11 2" xfId="3453"/>
    <cellStyle name="Standard 4 2 3 11 3" xfId="3454"/>
    <cellStyle name="Standard 4 2 3 12" xfId="3455"/>
    <cellStyle name="Standard 4 2 3 13" xfId="3456"/>
    <cellStyle name="Standard 4 2 3 2" xfId="3457"/>
    <cellStyle name="Standard 4 2 3 2 10" xfId="3458"/>
    <cellStyle name="Standard 4 2 3 2 11" xfId="3459"/>
    <cellStyle name="Standard 4 2 3 2 2" xfId="3460"/>
    <cellStyle name="Standard 4 2 3 2 2 2" xfId="3461"/>
    <cellStyle name="Standard 4 2 3 2 2 2 2" xfId="3462"/>
    <cellStyle name="Standard 4 2 3 2 2 2 2 2" xfId="3463"/>
    <cellStyle name="Standard 4 2 3 2 2 2 2 2 2" xfId="3464"/>
    <cellStyle name="Standard 4 2 3 2 2 2 2 3" xfId="3465"/>
    <cellStyle name="Standard 4 2 3 2 2 2 3" xfId="3466"/>
    <cellStyle name="Standard 4 2 3 2 2 2 3 2" xfId="3467"/>
    <cellStyle name="Standard 4 2 3 2 2 2 4" xfId="3468"/>
    <cellStyle name="Standard 4 2 3 2 2 3" xfId="3469"/>
    <cellStyle name="Standard 4 2 3 2 2 3 2" xfId="3470"/>
    <cellStyle name="Standard 4 2 3 2 2 3 2 2" xfId="3471"/>
    <cellStyle name="Standard 4 2 3 2 2 3 3" xfId="3472"/>
    <cellStyle name="Standard 4 2 3 2 2 4" xfId="3473"/>
    <cellStyle name="Standard 4 2 3 2 2 4 2" xfId="3474"/>
    <cellStyle name="Standard 4 2 3 2 2 4 3" xfId="3475"/>
    <cellStyle name="Standard 4 2 3 2 2 5" xfId="3476"/>
    <cellStyle name="Standard 4 2 3 2 2 5 2" xfId="3477"/>
    <cellStyle name="Standard 4 2 3 2 2 5 3" xfId="3478"/>
    <cellStyle name="Standard 4 2 3 2 2 6" xfId="3479"/>
    <cellStyle name="Standard 4 2 3 2 2 6 2" xfId="3480"/>
    <cellStyle name="Standard 4 2 3 2 2 6 3" xfId="3481"/>
    <cellStyle name="Standard 4 2 3 2 2 7" xfId="3482"/>
    <cellStyle name="Standard 4 2 3 2 2 8" xfId="3483"/>
    <cellStyle name="Standard 4 2 3 2 3" xfId="3484"/>
    <cellStyle name="Standard 4 2 3 2 3 2" xfId="3485"/>
    <cellStyle name="Standard 4 2 3 2 3 2 2" xfId="3486"/>
    <cellStyle name="Standard 4 2 3 2 3 2 2 2" xfId="3487"/>
    <cellStyle name="Standard 4 2 3 2 3 2 2 2 2" xfId="3488"/>
    <cellStyle name="Standard 4 2 3 2 3 2 2 3" xfId="3489"/>
    <cellStyle name="Standard 4 2 3 2 3 2 3" xfId="3490"/>
    <cellStyle name="Standard 4 2 3 2 3 2 3 2" xfId="3491"/>
    <cellStyle name="Standard 4 2 3 2 3 2 4" xfId="3492"/>
    <cellStyle name="Standard 4 2 3 2 3 3" xfId="3493"/>
    <cellStyle name="Standard 4 2 3 2 3 3 2" xfId="3494"/>
    <cellStyle name="Standard 4 2 3 2 3 3 2 2" xfId="3495"/>
    <cellStyle name="Standard 4 2 3 2 3 3 3" xfId="3496"/>
    <cellStyle name="Standard 4 2 3 2 3 4" xfId="3497"/>
    <cellStyle name="Standard 4 2 3 2 3 4 2" xfId="3498"/>
    <cellStyle name="Standard 4 2 3 2 3 4 3" xfId="3499"/>
    <cellStyle name="Standard 4 2 3 2 3 5" xfId="3500"/>
    <cellStyle name="Standard 4 2 3 2 3 5 2" xfId="3501"/>
    <cellStyle name="Standard 4 2 3 2 3 5 3" xfId="3502"/>
    <cellStyle name="Standard 4 2 3 2 3 6" xfId="3503"/>
    <cellStyle name="Standard 4 2 3 2 3 6 2" xfId="3504"/>
    <cellStyle name="Standard 4 2 3 2 3 6 3" xfId="3505"/>
    <cellStyle name="Standard 4 2 3 2 3 7" xfId="3506"/>
    <cellStyle name="Standard 4 2 3 2 3 8" xfId="3507"/>
    <cellStyle name="Standard 4 2 3 2 4" xfId="3508"/>
    <cellStyle name="Standard 4 2 3 2 4 2" xfId="3509"/>
    <cellStyle name="Standard 4 2 3 2 4 2 2" xfId="3510"/>
    <cellStyle name="Standard 4 2 3 2 4 2 2 2" xfId="3511"/>
    <cellStyle name="Standard 4 2 3 2 4 2 2 2 2" xfId="3512"/>
    <cellStyle name="Standard 4 2 3 2 4 2 2 3" xfId="3513"/>
    <cellStyle name="Standard 4 2 3 2 4 2 3" xfId="3514"/>
    <cellStyle name="Standard 4 2 3 2 4 2 3 2" xfId="3515"/>
    <cellStyle name="Standard 4 2 3 2 4 2 4" xfId="3516"/>
    <cellStyle name="Standard 4 2 3 2 4 3" xfId="3517"/>
    <cellStyle name="Standard 4 2 3 2 4 3 2" xfId="3518"/>
    <cellStyle name="Standard 4 2 3 2 4 3 2 2" xfId="3519"/>
    <cellStyle name="Standard 4 2 3 2 4 3 3" xfId="3520"/>
    <cellStyle name="Standard 4 2 3 2 4 4" xfId="3521"/>
    <cellStyle name="Standard 4 2 3 2 4 4 2" xfId="3522"/>
    <cellStyle name="Standard 4 2 3 2 4 4 3" xfId="3523"/>
    <cellStyle name="Standard 4 2 3 2 4 5" xfId="3524"/>
    <cellStyle name="Standard 4 2 3 2 4 5 2" xfId="3525"/>
    <cellStyle name="Standard 4 2 3 2 4 5 3" xfId="3526"/>
    <cellStyle name="Standard 4 2 3 2 4 6" xfId="3527"/>
    <cellStyle name="Standard 4 2 3 2 4 6 2" xfId="3528"/>
    <cellStyle name="Standard 4 2 3 2 4 6 3" xfId="3529"/>
    <cellStyle name="Standard 4 2 3 2 4 7" xfId="3530"/>
    <cellStyle name="Standard 4 2 3 2 4 8" xfId="3531"/>
    <cellStyle name="Standard 4 2 3 2 5" xfId="3532"/>
    <cellStyle name="Standard 4 2 3 2 5 2" xfId="3533"/>
    <cellStyle name="Standard 4 2 3 2 5 2 2" xfId="3534"/>
    <cellStyle name="Standard 4 2 3 2 5 2 2 2" xfId="3535"/>
    <cellStyle name="Standard 4 2 3 2 5 2 3" xfId="3536"/>
    <cellStyle name="Standard 4 2 3 2 5 3" xfId="3537"/>
    <cellStyle name="Standard 4 2 3 2 5 3 2" xfId="3538"/>
    <cellStyle name="Standard 4 2 3 2 5 4" xfId="3539"/>
    <cellStyle name="Standard 4 2 3 2 6" xfId="3540"/>
    <cellStyle name="Standard 4 2 3 2 6 2" xfId="3541"/>
    <cellStyle name="Standard 4 2 3 2 6 2 2" xfId="3542"/>
    <cellStyle name="Standard 4 2 3 2 6 3" xfId="3543"/>
    <cellStyle name="Standard 4 2 3 2 7" xfId="3544"/>
    <cellStyle name="Standard 4 2 3 2 7 2" xfId="3545"/>
    <cellStyle name="Standard 4 2 3 2 7 3" xfId="3546"/>
    <cellStyle name="Standard 4 2 3 2 8" xfId="3547"/>
    <cellStyle name="Standard 4 2 3 2 8 2" xfId="3548"/>
    <cellStyle name="Standard 4 2 3 2 8 3" xfId="3549"/>
    <cellStyle name="Standard 4 2 3 2 9" xfId="3550"/>
    <cellStyle name="Standard 4 2 3 2 9 2" xfId="3551"/>
    <cellStyle name="Standard 4 2 3 2 9 3" xfId="3552"/>
    <cellStyle name="Standard 4 2 3 3" xfId="3553"/>
    <cellStyle name="Standard 4 2 3 3 10" xfId="3554"/>
    <cellStyle name="Standard 4 2 3 3 11" xfId="3555"/>
    <cellStyle name="Standard 4 2 3 3 2" xfId="3556"/>
    <cellStyle name="Standard 4 2 3 3 2 2" xfId="3557"/>
    <cellStyle name="Standard 4 2 3 3 2 2 2" xfId="3558"/>
    <cellStyle name="Standard 4 2 3 3 2 2 2 2" xfId="3559"/>
    <cellStyle name="Standard 4 2 3 3 2 2 2 2 2" xfId="3560"/>
    <cellStyle name="Standard 4 2 3 3 2 2 2 3" xfId="3561"/>
    <cellStyle name="Standard 4 2 3 3 2 2 3" xfId="3562"/>
    <cellStyle name="Standard 4 2 3 3 2 2 3 2" xfId="3563"/>
    <cellStyle name="Standard 4 2 3 3 2 2 4" xfId="3564"/>
    <cellStyle name="Standard 4 2 3 3 2 3" xfId="3565"/>
    <cellStyle name="Standard 4 2 3 3 2 3 2" xfId="3566"/>
    <cellStyle name="Standard 4 2 3 3 2 3 2 2" xfId="3567"/>
    <cellStyle name="Standard 4 2 3 3 2 3 3" xfId="3568"/>
    <cellStyle name="Standard 4 2 3 3 2 4" xfId="3569"/>
    <cellStyle name="Standard 4 2 3 3 2 4 2" xfId="3570"/>
    <cellStyle name="Standard 4 2 3 3 2 4 3" xfId="3571"/>
    <cellStyle name="Standard 4 2 3 3 2 5" xfId="3572"/>
    <cellStyle name="Standard 4 2 3 3 2 5 2" xfId="3573"/>
    <cellStyle name="Standard 4 2 3 3 2 5 3" xfId="3574"/>
    <cellStyle name="Standard 4 2 3 3 2 6" xfId="3575"/>
    <cellStyle name="Standard 4 2 3 3 2 6 2" xfId="3576"/>
    <cellStyle name="Standard 4 2 3 3 2 6 3" xfId="3577"/>
    <cellStyle name="Standard 4 2 3 3 2 7" xfId="3578"/>
    <cellStyle name="Standard 4 2 3 3 2 8" xfId="3579"/>
    <cellStyle name="Standard 4 2 3 3 3" xfId="3580"/>
    <cellStyle name="Standard 4 2 3 3 3 2" xfId="3581"/>
    <cellStyle name="Standard 4 2 3 3 3 2 2" xfId="3582"/>
    <cellStyle name="Standard 4 2 3 3 3 2 2 2" xfId="3583"/>
    <cellStyle name="Standard 4 2 3 3 3 2 2 2 2" xfId="3584"/>
    <cellStyle name="Standard 4 2 3 3 3 2 2 3" xfId="3585"/>
    <cellStyle name="Standard 4 2 3 3 3 2 3" xfId="3586"/>
    <cellStyle name="Standard 4 2 3 3 3 2 3 2" xfId="3587"/>
    <cellStyle name="Standard 4 2 3 3 3 2 4" xfId="3588"/>
    <cellStyle name="Standard 4 2 3 3 3 3" xfId="3589"/>
    <cellStyle name="Standard 4 2 3 3 3 3 2" xfId="3590"/>
    <cellStyle name="Standard 4 2 3 3 3 3 2 2" xfId="3591"/>
    <cellStyle name="Standard 4 2 3 3 3 3 3" xfId="3592"/>
    <cellStyle name="Standard 4 2 3 3 3 4" xfId="3593"/>
    <cellStyle name="Standard 4 2 3 3 3 4 2" xfId="3594"/>
    <cellStyle name="Standard 4 2 3 3 3 4 3" xfId="3595"/>
    <cellStyle name="Standard 4 2 3 3 3 5" xfId="3596"/>
    <cellStyle name="Standard 4 2 3 3 3 5 2" xfId="3597"/>
    <cellStyle name="Standard 4 2 3 3 3 5 3" xfId="3598"/>
    <cellStyle name="Standard 4 2 3 3 3 6" xfId="3599"/>
    <cellStyle name="Standard 4 2 3 3 3 6 2" xfId="3600"/>
    <cellStyle name="Standard 4 2 3 3 3 6 3" xfId="3601"/>
    <cellStyle name="Standard 4 2 3 3 3 7" xfId="3602"/>
    <cellStyle name="Standard 4 2 3 3 3 8" xfId="3603"/>
    <cellStyle name="Standard 4 2 3 3 4" xfId="3604"/>
    <cellStyle name="Standard 4 2 3 3 4 2" xfId="3605"/>
    <cellStyle name="Standard 4 2 3 3 4 2 2" xfId="3606"/>
    <cellStyle name="Standard 4 2 3 3 4 2 2 2" xfId="3607"/>
    <cellStyle name="Standard 4 2 3 3 4 2 2 2 2" xfId="3608"/>
    <cellStyle name="Standard 4 2 3 3 4 2 2 3" xfId="3609"/>
    <cellStyle name="Standard 4 2 3 3 4 2 3" xfId="3610"/>
    <cellStyle name="Standard 4 2 3 3 4 2 3 2" xfId="3611"/>
    <cellStyle name="Standard 4 2 3 3 4 2 4" xfId="3612"/>
    <cellStyle name="Standard 4 2 3 3 4 3" xfId="3613"/>
    <cellStyle name="Standard 4 2 3 3 4 3 2" xfId="3614"/>
    <cellStyle name="Standard 4 2 3 3 4 3 2 2" xfId="3615"/>
    <cellStyle name="Standard 4 2 3 3 4 3 3" xfId="3616"/>
    <cellStyle name="Standard 4 2 3 3 4 4" xfId="3617"/>
    <cellStyle name="Standard 4 2 3 3 4 4 2" xfId="3618"/>
    <cellStyle name="Standard 4 2 3 3 4 4 3" xfId="3619"/>
    <cellStyle name="Standard 4 2 3 3 4 5" xfId="3620"/>
    <cellStyle name="Standard 4 2 3 3 4 5 2" xfId="3621"/>
    <cellStyle name="Standard 4 2 3 3 4 5 3" xfId="3622"/>
    <cellStyle name="Standard 4 2 3 3 4 6" xfId="3623"/>
    <cellStyle name="Standard 4 2 3 3 4 6 2" xfId="3624"/>
    <cellStyle name="Standard 4 2 3 3 4 6 3" xfId="3625"/>
    <cellStyle name="Standard 4 2 3 3 4 7" xfId="3626"/>
    <cellStyle name="Standard 4 2 3 3 4 8" xfId="3627"/>
    <cellStyle name="Standard 4 2 3 3 5" xfId="3628"/>
    <cellStyle name="Standard 4 2 3 3 5 2" xfId="3629"/>
    <cellStyle name="Standard 4 2 3 3 5 2 2" xfId="3630"/>
    <cellStyle name="Standard 4 2 3 3 5 2 2 2" xfId="3631"/>
    <cellStyle name="Standard 4 2 3 3 5 2 3" xfId="3632"/>
    <cellStyle name="Standard 4 2 3 3 5 3" xfId="3633"/>
    <cellStyle name="Standard 4 2 3 3 5 3 2" xfId="3634"/>
    <cellStyle name="Standard 4 2 3 3 5 4" xfId="3635"/>
    <cellStyle name="Standard 4 2 3 3 6" xfId="3636"/>
    <cellStyle name="Standard 4 2 3 3 6 2" xfId="3637"/>
    <cellStyle name="Standard 4 2 3 3 6 2 2" xfId="3638"/>
    <cellStyle name="Standard 4 2 3 3 6 3" xfId="3639"/>
    <cellStyle name="Standard 4 2 3 3 7" xfId="3640"/>
    <cellStyle name="Standard 4 2 3 3 7 2" xfId="3641"/>
    <cellStyle name="Standard 4 2 3 3 7 3" xfId="3642"/>
    <cellStyle name="Standard 4 2 3 3 8" xfId="3643"/>
    <cellStyle name="Standard 4 2 3 3 8 2" xfId="3644"/>
    <cellStyle name="Standard 4 2 3 3 8 3" xfId="3645"/>
    <cellStyle name="Standard 4 2 3 3 9" xfId="3646"/>
    <cellStyle name="Standard 4 2 3 3 9 2" xfId="3647"/>
    <cellStyle name="Standard 4 2 3 3 9 3" xfId="3648"/>
    <cellStyle name="Standard 4 2 3 4" xfId="3649"/>
    <cellStyle name="Standard 4 2 3 4 2" xfId="3650"/>
    <cellStyle name="Standard 4 2 3 4 2 2" xfId="3651"/>
    <cellStyle name="Standard 4 2 3 4 2 2 2" xfId="3652"/>
    <cellStyle name="Standard 4 2 3 4 2 2 2 2" xfId="3653"/>
    <cellStyle name="Standard 4 2 3 4 2 2 3" xfId="3654"/>
    <cellStyle name="Standard 4 2 3 4 2 3" xfId="3655"/>
    <cellStyle name="Standard 4 2 3 4 2 3 2" xfId="3656"/>
    <cellStyle name="Standard 4 2 3 4 2 4" xfId="3657"/>
    <cellStyle name="Standard 4 2 3 4 3" xfId="3658"/>
    <cellStyle name="Standard 4 2 3 4 3 2" xfId="3659"/>
    <cellStyle name="Standard 4 2 3 4 3 2 2" xfId="3660"/>
    <cellStyle name="Standard 4 2 3 4 3 3" xfId="3661"/>
    <cellStyle name="Standard 4 2 3 4 4" xfId="3662"/>
    <cellStyle name="Standard 4 2 3 4 4 2" xfId="3663"/>
    <cellStyle name="Standard 4 2 3 4 4 3" xfId="3664"/>
    <cellStyle name="Standard 4 2 3 4 5" xfId="3665"/>
    <cellStyle name="Standard 4 2 3 4 5 2" xfId="3666"/>
    <cellStyle name="Standard 4 2 3 4 5 3" xfId="3667"/>
    <cellStyle name="Standard 4 2 3 4 6" xfId="3668"/>
    <cellStyle name="Standard 4 2 3 4 6 2" xfId="3669"/>
    <cellStyle name="Standard 4 2 3 4 6 3" xfId="3670"/>
    <cellStyle name="Standard 4 2 3 4 7" xfId="3671"/>
    <cellStyle name="Standard 4 2 3 4 8" xfId="3672"/>
    <cellStyle name="Standard 4 2 3 5" xfId="3673"/>
    <cellStyle name="Standard 4 2 3 5 2" xfId="3674"/>
    <cellStyle name="Standard 4 2 3 5 2 2" xfId="3675"/>
    <cellStyle name="Standard 4 2 3 5 2 2 2" xfId="3676"/>
    <cellStyle name="Standard 4 2 3 5 2 2 2 2" xfId="3677"/>
    <cellStyle name="Standard 4 2 3 5 2 2 3" xfId="3678"/>
    <cellStyle name="Standard 4 2 3 5 2 3" xfId="3679"/>
    <cellStyle name="Standard 4 2 3 5 2 3 2" xfId="3680"/>
    <cellStyle name="Standard 4 2 3 5 2 4" xfId="3681"/>
    <cellStyle name="Standard 4 2 3 5 3" xfId="3682"/>
    <cellStyle name="Standard 4 2 3 5 3 2" xfId="3683"/>
    <cellStyle name="Standard 4 2 3 5 3 2 2" xfId="3684"/>
    <cellStyle name="Standard 4 2 3 5 3 3" xfId="3685"/>
    <cellStyle name="Standard 4 2 3 5 4" xfId="3686"/>
    <cellStyle name="Standard 4 2 3 5 4 2" xfId="3687"/>
    <cellStyle name="Standard 4 2 3 5 4 3" xfId="3688"/>
    <cellStyle name="Standard 4 2 3 5 5" xfId="3689"/>
    <cellStyle name="Standard 4 2 3 5 5 2" xfId="3690"/>
    <cellStyle name="Standard 4 2 3 5 5 3" xfId="3691"/>
    <cellStyle name="Standard 4 2 3 5 6" xfId="3692"/>
    <cellStyle name="Standard 4 2 3 5 6 2" xfId="3693"/>
    <cellStyle name="Standard 4 2 3 5 6 3" xfId="3694"/>
    <cellStyle name="Standard 4 2 3 5 7" xfId="3695"/>
    <cellStyle name="Standard 4 2 3 5 8" xfId="3696"/>
    <cellStyle name="Standard 4 2 3 6" xfId="3697"/>
    <cellStyle name="Standard 4 2 3 6 2" xfId="3698"/>
    <cellStyle name="Standard 4 2 3 6 2 2" xfId="3699"/>
    <cellStyle name="Standard 4 2 3 6 2 2 2" xfId="3700"/>
    <cellStyle name="Standard 4 2 3 6 2 2 2 2" xfId="3701"/>
    <cellStyle name="Standard 4 2 3 6 2 2 3" xfId="3702"/>
    <cellStyle name="Standard 4 2 3 6 2 3" xfId="3703"/>
    <cellStyle name="Standard 4 2 3 6 2 3 2" xfId="3704"/>
    <cellStyle name="Standard 4 2 3 6 2 4" xfId="3705"/>
    <cellStyle name="Standard 4 2 3 6 3" xfId="3706"/>
    <cellStyle name="Standard 4 2 3 6 3 2" xfId="3707"/>
    <cellStyle name="Standard 4 2 3 6 3 2 2" xfId="3708"/>
    <cellStyle name="Standard 4 2 3 6 3 3" xfId="3709"/>
    <cellStyle name="Standard 4 2 3 6 4" xfId="3710"/>
    <cellStyle name="Standard 4 2 3 6 4 2" xfId="3711"/>
    <cellStyle name="Standard 4 2 3 6 4 3" xfId="3712"/>
    <cellStyle name="Standard 4 2 3 6 5" xfId="3713"/>
    <cellStyle name="Standard 4 2 3 6 5 2" xfId="3714"/>
    <cellStyle name="Standard 4 2 3 6 5 3" xfId="3715"/>
    <cellStyle name="Standard 4 2 3 6 6" xfId="3716"/>
    <cellStyle name="Standard 4 2 3 6 6 2" xfId="3717"/>
    <cellStyle name="Standard 4 2 3 6 6 3" xfId="3718"/>
    <cellStyle name="Standard 4 2 3 6 7" xfId="3719"/>
    <cellStyle name="Standard 4 2 3 6 8" xfId="3720"/>
    <cellStyle name="Standard 4 2 3 7" xfId="3721"/>
    <cellStyle name="Standard 4 2 3 7 2" xfId="3722"/>
    <cellStyle name="Standard 4 2 3 7 2 2" xfId="3723"/>
    <cellStyle name="Standard 4 2 3 7 2 2 2" xfId="3724"/>
    <cellStyle name="Standard 4 2 3 7 2 3" xfId="3725"/>
    <cellStyle name="Standard 4 2 3 7 3" xfId="3726"/>
    <cellStyle name="Standard 4 2 3 7 3 2" xfId="3727"/>
    <cellStyle name="Standard 4 2 3 7 4" xfId="3728"/>
    <cellStyle name="Standard 4 2 3 8" xfId="3729"/>
    <cellStyle name="Standard 4 2 3 8 2" xfId="3730"/>
    <cellStyle name="Standard 4 2 3 8 2 2" xfId="3731"/>
    <cellStyle name="Standard 4 2 3 8 3" xfId="3732"/>
    <cellStyle name="Standard 4 2 3 9" xfId="3733"/>
    <cellStyle name="Standard 4 2 3 9 2" xfId="3734"/>
    <cellStyle name="Standard 4 2 3 9 3" xfId="3735"/>
    <cellStyle name="Standard 4 2 4" xfId="3736"/>
    <cellStyle name="Standard 4 2 4 10" xfId="3737"/>
    <cellStyle name="Standard 4 2 4 10 2" xfId="3738"/>
    <cellStyle name="Standard 4 2 4 10 3" xfId="3739"/>
    <cellStyle name="Standard 4 2 4 11" xfId="3740"/>
    <cellStyle name="Standard 4 2 4 12" xfId="3741"/>
    <cellStyle name="Standard 4 2 4 2" xfId="3742"/>
    <cellStyle name="Standard 4 2 4 2 10" xfId="3743"/>
    <cellStyle name="Standard 4 2 4 2 11" xfId="3744"/>
    <cellStyle name="Standard 4 2 4 2 2" xfId="3745"/>
    <cellStyle name="Standard 4 2 4 2 2 2" xfId="3746"/>
    <cellStyle name="Standard 4 2 4 2 2 2 2" xfId="3747"/>
    <cellStyle name="Standard 4 2 4 2 2 2 2 2" xfId="3748"/>
    <cellStyle name="Standard 4 2 4 2 2 2 2 2 2" xfId="3749"/>
    <cellStyle name="Standard 4 2 4 2 2 2 2 3" xfId="3750"/>
    <cellStyle name="Standard 4 2 4 2 2 2 3" xfId="3751"/>
    <cellStyle name="Standard 4 2 4 2 2 2 3 2" xfId="3752"/>
    <cellStyle name="Standard 4 2 4 2 2 2 4" xfId="3753"/>
    <cellStyle name="Standard 4 2 4 2 2 3" xfId="3754"/>
    <cellStyle name="Standard 4 2 4 2 2 3 2" xfId="3755"/>
    <cellStyle name="Standard 4 2 4 2 2 3 2 2" xfId="3756"/>
    <cellStyle name="Standard 4 2 4 2 2 3 3" xfId="3757"/>
    <cellStyle name="Standard 4 2 4 2 2 4" xfId="3758"/>
    <cellStyle name="Standard 4 2 4 2 2 4 2" xfId="3759"/>
    <cellStyle name="Standard 4 2 4 2 2 4 3" xfId="3760"/>
    <cellStyle name="Standard 4 2 4 2 2 5" xfId="3761"/>
    <cellStyle name="Standard 4 2 4 2 2 5 2" xfId="3762"/>
    <cellStyle name="Standard 4 2 4 2 2 5 3" xfId="3763"/>
    <cellStyle name="Standard 4 2 4 2 2 6" xfId="3764"/>
    <cellStyle name="Standard 4 2 4 2 2 6 2" xfId="3765"/>
    <cellStyle name="Standard 4 2 4 2 2 6 3" xfId="3766"/>
    <cellStyle name="Standard 4 2 4 2 2 7" xfId="3767"/>
    <cellStyle name="Standard 4 2 4 2 2 8" xfId="3768"/>
    <cellStyle name="Standard 4 2 4 2 3" xfId="3769"/>
    <cellStyle name="Standard 4 2 4 2 3 2" xfId="3770"/>
    <cellStyle name="Standard 4 2 4 2 3 2 2" xfId="3771"/>
    <cellStyle name="Standard 4 2 4 2 3 2 2 2" xfId="3772"/>
    <cellStyle name="Standard 4 2 4 2 3 2 2 2 2" xfId="3773"/>
    <cellStyle name="Standard 4 2 4 2 3 2 2 3" xfId="3774"/>
    <cellStyle name="Standard 4 2 4 2 3 2 3" xfId="3775"/>
    <cellStyle name="Standard 4 2 4 2 3 2 3 2" xfId="3776"/>
    <cellStyle name="Standard 4 2 4 2 3 2 4" xfId="3777"/>
    <cellStyle name="Standard 4 2 4 2 3 3" xfId="3778"/>
    <cellStyle name="Standard 4 2 4 2 3 3 2" xfId="3779"/>
    <cellStyle name="Standard 4 2 4 2 3 3 2 2" xfId="3780"/>
    <cellStyle name="Standard 4 2 4 2 3 3 3" xfId="3781"/>
    <cellStyle name="Standard 4 2 4 2 3 4" xfId="3782"/>
    <cellStyle name="Standard 4 2 4 2 3 4 2" xfId="3783"/>
    <cellStyle name="Standard 4 2 4 2 3 4 3" xfId="3784"/>
    <cellStyle name="Standard 4 2 4 2 3 5" xfId="3785"/>
    <cellStyle name="Standard 4 2 4 2 3 5 2" xfId="3786"/>
    <cellStyle name="Standard 4 2 4 2 3 5 3" xfId="3787"/>
    <cellStyle name="Standard 4 2 4 2 3 6" xfId="3788"/>
    <cellStyle name="Standard 4 2 4 2 3 6 2" xfId="3789"/>
    <cellStyle name="Standard 4 2 4 2 3 6 3" xfId="3790"/>
    <cellStyle name="Standard 4 2 4 2 3 7" xfId="3791"/>
    <cellStyle name="Standard 4 2 4 2 3 8" xfId="3792"/>
    <cellStyle name="Standard 4 2 4 2 4" xfId="3793"/>
    <cellStyle name="Standard 4 2 4 2 4 2" xfId="3794"/>
    <cellStyle name="Standard 4 2 4 2 4 2 2" xfId="3795"/>
    <cellStyle name="Standard 4 2 4 2 4 2 2 2" xfId="3796"/>
    <cellStyle name="Standard 4 2 4 2 4 2 2 2 2" xfId="3797"/>
    <cellStyle name="Standard 4 2 4 2 4 2 2 3" xfId="3798"/>
    <cellStyle name="Standard 4 2 4 2 4 2 3" xfId="3799"/>
    <cellStyle name="Standard 4 2 4 2 4 2 3 2" xfId="3800"/>
    <cellStyle name="Standard 4 2 4 2 4 2 4" xfId="3801"/>
    <cellStyle name="Standard 4 2 4 2 4 3" xfId="3802"/>
    <cellStyle name="Standard 4 2 4 2 4 3 2" xfId="3803"/>
    <cellStyle name="Standard 4 2 4 2 4 3 2 2" xfId="3804"/>
    <cellStyle name="Standard 4 2 4 2 4 3 3" xfId="3805"/>
    <cellStyle name="Standard 4 2 4 2 4 4" xfId="3806"/>
    <cellStyle name="Standard 4 2 4 2 4 4 2" xfId="3807"/>
    <cellStyle name="Standard 4 2 4 2 4 4 3" xfId="3808"/>
    <cellStyle name="Standard 4 2 4 2 4 5" xfId="3809"/>
    <cellStyle name="Standard 4 2 4 2 4 5 2" xfId="3810"/>
    <cellStyle name="Standard 4 2 4 2 4 5 3" xfId="3811"/>
    <cellStyle name="Standard 4 2 4 2 4 6" xfId="3812"/>
    <cellStyle name="Standard 4 2 4 2 4 6 2" xfId="3813"/>
    <cellStyle name="Standard 4 2 4 2 4 6 3" xfId="3814"/>
    <cellStyle name="Standard 4 2 4 2 4 7" xfId="3815"/>
    <cellStyle name="Standard 4 2 4 2 4 8" xfId="3816"/>
    <cellStyle name="Standard 4 2 4 2 5" xfId="3817"/>
    <cellStyle name="Standard 4 2 4 2 5 2" xfId="3818"/>
    <cellStyle name="Standard 4 2 4 2 5 2 2" xfId="3819"/>
    <cellStyle name="Standard 4 2 4 2 5 2 2 2" xfId="3820"/>
    <cellStyle name="Standard 4 2 4 2 5 2 3" xfId="3821"/>
    <cellStyle name="Standard 4 2 4 2 5 3" xfId="3822"/>
    <cellStyle name="Standard 4 2 4 2 5 3 2" xfId="3823"/>
    <cellStyle name="Standard 4 2 4 2 5 4" xfId="3824"/>
    <cellStyle name="Standard 4 2 4 2 6" xfId="3825"/>
    <cellStyle name="Standard 4 2 4 2 6 2" xfId="3826"/>
    <cellStyle name="Standard 4 2 4 2 6 2 2" xfId="3827"/>
    <cellStyle name="Standard 4 2 4 2 6 3" xfId="3828"/>
    <cellStyle name="Standard 4 2 4 2 7" xfId="3829"/>
    <cellStyle name="Standard 4 2 4 2 7 2" xfId="3830"/>
    <cellStyle name="Standard 4 2 4 2 7 3" xfId="3831"/>
    <cellStyle name="Standard 4 2 4 2 8" xfId="3832"/>
    <cellStyle name="Standard 4 2 4 2 8 2" xfId="3833"/>
    <cellStyle name="Standard 4 2 4 2 8 3" xfId="3834"/>
    <cellStyle name="Standard 4 2 4 2 9" xfId="3835"/>
    <cellStyle name="Standard 4 2 4 2 9 2" xfId="3836"/>
    <cellStyle name="Standard 4 2 4 2 9 3" xfId="3837"/>
    <cellStyle name="Standard 4 2 4 3" xfId="3838"/>
    <cellStyle name="Standard 4 2 4 3 2" xfId="3839"/>
    <cellStyle name="Standard 4 2 4 3 2 2" xfId="3840"/>
    <cellStyle name="Standard 4 2 4 3 2 2 2" xfId="3841"/>
    <cellStyle name="Standard 4 2 4 3 2 2 2 2" xfId="3842"/>
    <cellStyle name="Standard 4 2 4 3 2 2 3" xfId="3843"/>
    <cellStyle name="Standard 4 2 4 3 2 3" xfId="3844"/>
    <cellStyle name="Standard 4 2 4 3 2 3 2" xfId="3845"/>
    <cellStyle name="Standard 4 2 4 3 2 4" xfId="3846"/>
    <cellStyle name="Standard 4 2 4 3 3" xfId="3847"/>
    <cellStyle name="Standard 4 2 4 3 3 2" xfId="3848"/>
    <cellStyle name="Standard 4 2 4 3 3 2 2" xfId="3849"/>
    <cellStyle name="Standard 4 2 4 3 3 3" xfId="3850"/>
    <cellStyle name="Standard 4 2 4 3 4" xfId="3851"/>
    <cellStyle name="Standard 4 2 4 3 4 2" xfId="3852"/>
    <cellStyle name="Standard 4 2 4 3 4 3" xfId="3853"/>
    <cellStyle name="Standard 4 2 4 3 5" xfId="3854"/>
    <cellStyle name="Standard 4 2 4 3 5 2" xfId="3855"/>
    <cellStyle name="Standard 4 2 4 3 5 3" xfId="3856"/>
    <cellStyle name="Standard 4 2 4 3 6" xfId="3857"/>
    <cellStyle name="Standard 4 2 4 3 6 2" xfId="3858"/>
    <cellStyle name="Standard 4 2 4 3 6 3" xfId="3859"/>
    <cellStyle name="Standard 4 2 4 3 7" xfId="3860"/>
    <cellStyle name="Standard 4 2 4 3 8" xfId="3861"/>
    <cellStyle name="Standard 4 2 4 4" xfId="3862"/>
    <cellStyle name="Standard 4 2 4 4 2" xfId="3863"/>
    <cellStyle name="Standard 4 2 4 4 2 2" xfId="3864"/>
    <cellStyle name="Standard 4 2 4 4 2 2 2" xfId="3865"/>
    <cellStyle name="Standard 4 2 4 4 2 2 2 2" xfId="3866"/>
    <cellStyle name="Standard 4 2 4 4 2 2 3" xfId="3867"/>
    <cellStyle name="Standard 4 2 4 4 2 3" xfId="3868"/>
    <cellStyle name="Standard 4 2 4 4 2 3 2" xfId="3869"/>
    <cellStyle name="Standard 4 2 4 4 2 4" xfId="3870"/>
    <cellStyle name="Standard 4 2 4 4 3" xfId="3871"/>
    <cellStyle name="Standard 4 2 4 4 3 2" xfId="3872"/>
    <cellStyle name="Standard 4 2 4 4 3 2 2" xfId="3873"/>
    <cellStyle name="Standard 4 2 4 4 3 3" xfId="3874"/>
    <cellStyle name="Standard 4 2 4 4 4" xfId="3875"/>
    <cellStyle name="Standard 4 2 4 4 4 2" xfId="3876"/>
    <cellStyle name="Standard 4 2 4 4 4 3" xfId="3877"/>
    <cellStyle name="Standard 4 2 4 4 5" xfId="3878"/>
    <cellStyle name="Standard 4 2 4 4 5 2" xfId="3879"/>
    <cellStyle name="Standard 4 2 4 4 5 3" xfId="3880"/>
    <cellStyle name="Standard 4 2 4 4 6" xfId="3881"/>
    <cellStyle name="Standard 4 2 4 4 6 2" xfId="3882"/>
    <cellStyle name="Standard 4 2 4 4 6 3" xfId="3883"/>
    <cellStyle name="Standard 4 2 4 4 7" xfId="3884"/>
    <cellStyle name="Standard 4 2 4 4 8" xfId="3885"/>
    <cellStyle name="Standard 4 2 4 5" xfId="3886"/>
    <cellStyle name="Standard 4 2 4 5 2" xfId="3887"/>
    <cellStyle name="Standard 4 2 4 5 2 2" xfId="3888"/>
    <cellStyle name="Standard 4 2 4 5 2 2 2" xfId="3889"/>
    <cellStyle name="Standard 4 2 4 5 2 2 2 2" xfId="3890"/>
    <cellStyle name="Standard 4 2 4 5 2 2 3" xfId="3891"/>
    <cellStyle name="Standard 4 2 4 5 2 3" xfId="3892"/>
    <cellStyle name="Standard 4 2 4 5 2 3 2" xfId="3893"/>
    <cellStyle name="Standard 4 2 4 5 2 4" xfId="3894"/>
    <cellStyle name="Standard 4 2 4 5 3" xfId="3895"/>
    <cellStyle name="Standard 4 2 4 5 3 2" xfId="3896"/>
    <cellStyle name="Standard 4 2 4 5 3 2 2" xfId="3897"/>
    <cellStyle name="Standard 4 2 4 5 3 3" xfId="3898"/>
    <cellStyle name="Standard 4 2 4 5 4" xfId="3899"/>
    <cellStyle name="Standard 4 2 4 5 4 2" xfId="3900"/>
    <cellStyle name="Standard 4 2 4 5 4 3" xfId="3901"/>
    <cellStyle name="Standard 4 2 4 5 5" xfId="3902"/>
    <cellStyle name="Standard 4 2 4 5 5 2" xfId="3903"/>
    <cellStyle name="Standard 4 2 4 5 5 3" xfId="3904"/>
    <cellStyle name="Standard 4 2 4 5 6" xfId="3905"/>
    <cellStyle name="Standard 4 2 4 5 6 2" xfId="3906"/>
    <cellStyle name="Standard 4 2 4 5 6 3" xfId="3907"/>
    <cellStyle name="Standard 4 2 4 5 7" xfId="3908"/>
    <cellStyle name="Standard 4 2 4 5 8" xfId="3909"/>
    <cellStyle name="Standard 4 2 4 6" xfId="3910"/>
    <cellStyle name="Standard 4 2 4 6 2" xfId="3911"/>
    <cellStyle name="Standard 4 2 4 6 2 2" xfId="3912"/>
    <cellStyle name="Standard 4 2 4 6 2 2 2" xfId="3913"/>
    <cellStyle name="Standard 4 2 4 6 2 3" xfId="3914"/>
    <cellStyle name="Standard 4 2 4 6 3" xfId="3915"/>
    <cellStyle name="Standard 4 2 4 6 3 2" xfId="3916"/>
    <cellStyle name="Standard 4 2 4 6 4" xfId="3917"/>
    <cellStyle name="Standard 4 2 4 7" xfId="3918"/>
    <cellStyle name="Standard 4 2 4 7 2" xfId="3919"/>
    <cellStyle name="Standard 4 2 4 7 2 2" xfId="3920"/>
    <cellStyle name="Standard 4 2 4 7 3" xfId="3921"/>
    <cellStyle name="Standard 4 2 4 8" xfId="3922"/>
    <cellStyle name="Standard 4 2 4 8 2" xfId="3923"/>
    <cellStyle name="Standard 4 2 4 8 3" xfId="3924"/>
    <cellStyle name="Standard 4 2 4 9" xfId="3925"/>
    <cellStyle name="Standard 4 2 4 9 2" xfId="3926"/>
    <cellStyle name="Standard 4 2 4 9 3" xfId="3927"/>
    <cellStyle name="Standard 4 2 5" xfId="3928"/>
    <cellStyle name="Standard 4 2 5 10" xfId="3929"/>
    <cellStyle name="Standard 4 2 5 11" xfId="3930"/>
    <cellStyle name="Standard 4 2 5 2" xfId="3931"/>
    <cellStyle name="Standard 4 2 5 2 2" xfId="3932"/>
    <cellStyle name="Standard 4 2 5 2 2 2" xfId="3933"/>
    <cellStyle name="Standard 4 2 5 2 2 2 2" xfId="3934"/>
    <cellStyle name="Standard 4 2 5 2 2 2 2 2" xfId="3935"/>
    <cellStyle name="Standard 4 2 5 2 2 2 3" xfId="3936"/>
    <cellStyle name="Standard 4 2 5 2 2 3" xfId="3937"/>
    <cellStyle name="Standard 4 2 5 2 2 3 2" xfId="3938"/>
    <cellStyle name="Standard 4 2 5 2 2 4" xfId="3939"/>
    <cellStyle name="Standard 4 2 5 2 3" xfId="3940"/>
    <cellStyle name="Standard 4 2 5 2 3 2" xfId="3941"/>
    <cellStyle name="Standard 4 2 5 2 3 2 2" xfId="3942"/>
    <cellStyle name="Standard 4 2 5 2 3 3" xfId="3943"/>
    <cellStyle name="Standard 4 2 5 2 4" xfId="3944"/>
    <cellStyle name="Standard 4 2 5 2 4 2" xfId="3945"/>
    <cellStyle name="Standard 4 2 5 2 4 3" xfId="3946"/>
    <cellStyle name="Standard 4 2 5 2 5" xfId="3947"/>
    <cellStyle name="Standard 4 2 5 2 5 2" xfId="3948"/>
    <cellStyle name="Standard 4 2 5 2 5 3" xfId="3949"/>
    <cellStyle name="Standard 4 2 5 2 6" xfId="3950"/>
    <cellStyle name="Standard 4 2 5 2 6 2" xfId="3951"/>
    <cellStyle name="Standard 4 2 5 2 6 3" xfId="3952"/>
    <cellStyle name="Standard 4 2 5 2 7" xfId="3953"/>
    <cellStyle name="Standard 4 2 5 2 8" xfId="3954"/>
    <cellStyle name="Standard 4 2 5 3" xfId="3955"/>
    <cellStyle name="Standard 4 2 5 3 2" xfId="3956"/>
    <cellStyle name="Standard 4 2 5 3 2 2" xfId="3957"/>
    <cellStyle name="Standard 4 2 5 3 2 2 2" xfId="3958"/>
    <cellStyle name="Standard 4 2 5 3 2 2 2 2" xfId="3959"/>
    <cellStyle name="Standard 4 2 5 3 2 2 3" xfId="3960"/>
    <cellStyle name="Standard 4 2 5 3 2 3" xfId="3961"/>
    <cellStyle name="Standard 4 2 5 3 2 3 2" xfId="3962"/>
    <cellStyle name="Standard 4 2 5 3 2 4" xfId="3963"/>
    <cellStyle name="Standard 4 2 5 3 3" xfId="3964"/>
    <cellStyle name="Standard 4 2 5 3 3 2" xfId="3965"/>
    <cellStyle name="Standard 4 2 5 3 3 2 2" xfId="3966"/>
    <cellStyle name="Standard 4 2 5 3 3 3" xfId="3967"/>
    <cellStyle name="Standard 4 2 5 3 4" xfId="3968"/>
    <cellStyle name="Standard 4 2 5 3 4 2" xfId="3969"/>
    <cellStyle name="Standard 4 2 5 3 4 3" xfId="3970"/>
    <cellStyle name="Standard 4 2 5 3 5" xfId="3971"/>
    <cellStyle name="Standard 4 2 5 3 5 2" xfId="3972"/>
    <cellStyle name="Standard 4 2 5 3 5 3" xfId="3973"/>
    <cellStyle name="Standard 4 2 5 3 6" xfId="3974"/>
    <cellStyle name="Standard 4 2 5 3 6 2" xfId="3975"/>
    <cellStyle name="Standard 4 2 5 3 6 3" xfId="3976"/>
    <cellStyle name="Standard 4 2 5 3 7" xfId="3977"/>
    <cellStyle name="Standard 4 2 5 3 8" xfId="3978"/>
    <cellStyle name="Standard 4 2 5 4" xfId="3979"/>
    <cellStyle name="Standard 4 2 5 4 2" xfId="3980"/>
    <cellStyle name="Standard 4 2 5 4 2 2" xfId="3981"/>
    <cellStyle name="Standard 4 2 5 4 2 2 2" xfId="3982"/>
    <cellStyle name="Standard 4 2 5 4 2 2 2 2" xfId="3983"/>
    <cellStyle name="Standard 4 2 5 4 2 2 3" xfId="3984"/>
    <cellStyle name="Standard 4 2 5 4 2 3" xfId="3985"/>
    <cellStyle name="Standard 4 2 5 4 2 3 2" xfId="3986"/>
    <cellStyle name="Standard 4 2 5 4 2 4" xfId="3987"/>
    <cellStyle name="Standard 4 2 5 4 3" xfId="3988"/>
    <cellStyle name="Standard 4 2 5 4 3 2" xfId="3989"/>
    <cellStyle name="Standard 4 2 5 4 3 2 2" xfId="3990"/>
    <cellStyle name="Standard 4 2 5 4 3 3" xfId="3991"/>
    <cellStyle name="Standard 4 2 5 4 4" xfId="3992"/>
    <cellStyle name="Standard 4 2 5 4 4 2" xfId="3993"/>
    <cellStyle name="Standard 4 2 5 4 4 3" xfId="3994"/>
    <cellStyle name="Standard 4 2 5 4 5" xfId="3995"/>
    <cellStyle name="Standard 4 2 5 4 5 2" xfId="3996"/>
    <cellStyle name="Standard 4 2 5 4 5 3" xfId="3997"/>
    <cellStyle name="Standard 4 2 5 4 6" xfId="3998"/>
    <cellStyle name="Standard 4 2 5 4 6 2" xfId="3999"/>
    <cellStyle name="Standard 4 2 5 4 6 3" xfId="4000"/>
    <cellStyle name="Standard 4 2 5 4 7" xfId="4001"/>
    <cellStyle name="Standard 4 2 5 4 8" xfId="4002"/>
    <cellStyle name="Standard 4 2 5 5" xfId="4003"/>
    <cellStyle name="Standard 4 2 5 5 2" xfId="4004"/>
    <cellStyle name="Standard 4 2 5 5 2 2" xfId="4005"/>
    <cellStyle name="Standard 4 2 5 5 2 2 2" xfId="4006"/>
    <cellStyle name="Standard 4 2 5 5 2 3" xfId="4007"/>
    <cellStyle name="Standard 4 2 5 5 3" xfId="4008"/>
    <cellStyle name="Standard 4 2 5 5 3 2" xfId="4009"/>
    <cellStyle name="Standard 4 2 5 5 4" xfId="4010"/>
    <cellStyle name="Standard 4 2 5 6" xfId="4011"/>
    <cellStyle name="Standard 4 2 5 6 2" xfId="4012"/>
    <cellStyle name="Standard 4 2 5 6 2 2" xfId="4013"/>
    <cellStyle name="Standard 4 2 5 6 3" xfId="4014"/>
    <cellStyle name="Standard 4 2 5 7" xfId="4015"/>
    <cellStyle name="Standard 4 2 5 7 2" xfId="4016"/>
    <cellStyle name="Standard 4 2 5 7 3" xfId="4017"/>
    <cellStyle name="Standard 4 2 5 8" xfId="4018"/>
    <cellStyle name="Standard 4 2 5 8 2" xfId="4019"/>
    <cellStyle name="Standard 4 2 5 8 3" xfId="4020"/>
    <cellStyle name="Standard 4 2 5 9" xfId="4021"/>
    <cellStyle name="Standard 4 2 5 9 2" xfId="4022"/>
    <cellStyle name="Standard 4 2 5 9 3" xfId="4023"/>
    <cellStyle name="Standard 4 2 6" xfId="4024"/>
    <cellStyle name="Standard 4 2 6 10" xfId="4025"/>
    <cellStyle name="Standard 4 2 6 11" xfId="4026"/>
    <cellStyle name="Standard 4 2 6 2" xfId="4027"/>
    <cellStyle name="Standard 4 2 6 2 2" xfId="4028"/>
    <cellStyle name="Standard 4 2 6 2 2 2" xfId="4029"/>
    <cellStyle name="Standard 4 2 6 2 2 2 2" xfId="4030"/>
    <cellStyle name="Standard 4 2 6 2 2 2 2 2" xfId="4031"/>
    <cellStyle name="Standard 4 2 6 2 2 2 3" xfId="4032"/>
    <cellStyle name="Standard 4 2 6 2 2 3" xfId="4033"/>
    <cellStyle name="Standard 4 2 6 2 2 3 2" xfId="4034"/>
    <cellStyle name="Standard 4 2 6 2 2 4" xfId="4035"/>
    <cellStyle name="Standard 4 2 6 2 3" xfId="4036"/>
    <cellStyle name="Standard 4 2 6 2 3 2" xfId="4037"/>
    <cellStyle name="Standard 4 2 6 2 3 2 2" xfId="4038"/>
    <cellStyle name="Standard 4 2 6 2 3 3" xfId="4039"/>
    <cellStyle name="Standard 4 2 6 2 4" xfId="4040"/>
    <cellStyle name="Standard 4 2 6 2 4 2" xfId="4041"/>
    <cellStyle name="Standard 4 2 6 2 4 3" xfId="4042"/>
    <cellStyle name="Standard 4 2 6 2 5" xfId="4043"/>
    <cellStyle name="Standard 4 2 6 2 5 2" xfId="4044"/>
    <cellStyle name="Standard 4 2 6 2 5 3" xfId="4045"/>
    <cellStyle name="Standard 4 2 6 2 6" xfId="4046"/>
    <cellStyle name="Standard 4 2 6 2 6 2" xfId="4047"/>
    <cellStyle name="Standard 4 2 6 2 6 3" xfId="4048"/>
    <cellStyle name="Standard 4 2 6 2 7" xfId="4049"/>
    <cellStyle name="Standard 4 2 6 2 8" xfId="4050"/>
    <cellStyle name="Standard 4 2 6 3" xfId="4051"/>
    <cellStyle name="Standard 4 2 6 3 2" xfId="4052"/>
    <cellStyle name="Standard 4 2 6 3 2 2" xfId="4053"/>
    <cellStyle name="Standard 4 2 6 3 2 2 2" xfId="4054"/>
    <cellStyle name="Standard 4 2 6 3 2 2 2 2" xfId="4055"/>
    <cellStyle name="Standard 4 2 6 3 2 2 3" xfId="4056"/>
    <cellStyle name="Standard 4 2 6 3 2 3" xfId="4057"/>
    <cellStyle name="Standard 4 2 6 3 2 3 2" xfId="4058"/>
    <cellStyle name="Standard 4 2 6 3 2 4" xfId="4059"/>
    <cellStyle name="Standard 4 2 6 3 3" xfId="4060"/>
    <cellStyle name="Standard 4 2 6 3 3 2" xfId="4061"/>
    <cellStyle name="Standard 4 2 6 3 3 2 2" xfId="4062"/>
    <cellStyle name="Standard 4 2 6 3 3 3" xfId="4063"/>
    <cellStyle name="Standard 4 2 6 3 4" xfId="4064"/>
    <cellStyle name="Standard 4 2 6 3 4 2" xfId="4065"/>
    <cellStyle name="Standard 4 2 6 3 4 3" xfId="4066"/>
    <cellStyle name="Standard 4 2 6 3 5" xfId="4067"/>
    <cellStyle name="Standard 4 2 6 3 5 2" xfId="4068"/>
    <cellStyle name="Standard 4 2 6 3 5 3" xfId="4069"/>
    <cellStyle name="Standard 4 2 6 3 6" xfId="4070"/>
    <cellStyle name="Standard 4 2 6 3 6 2" xfId="4071"/>
    <cellStyle name="Standard 4 2 6 3 6 3" xfId="4072"/>
    <cellStyle name="Standard 4 2 6 3 7" xfId="4073"/>
    <cellStyle name="Standard 4 2 6 3 8" xfId="4074"/>
    <cellStyle name="Standard 4 2 6 4" xfId="4075"/>
    <cellStyle name="Standard 4 2 6 4 2" xfId="4076"/>
    <cellStyle name="Standard 4 2 6 4 2 2" xfId="4077"/>
    <cellStyle name="Standard 4 2 6 4 2 2 2" xfId="4078"/>
    <cellStyle name="Standard 4 2 6 4 2 2 2 2" xfId="4079"/>
    <cellStyle name="Standard 4 2 6 4 2 2 3" xfId="4080"/>
    <cellStyle name="Standard 4 2 6 4 2 3" xfId="4081"/>
    <cellStyle name="Standard 4 2 6 4 2 3 2" xfId="4082"/>
    <cellStyle name="Standard 4 2 6 4 2 4" xfId="4083"/>
    <cellStyle name="Standard 4 2 6 4 3" xfId="4084"/>
    <cellStyle name="Standard 4 2 6 4 3 2" xfId="4085"/>
    <cellStyle name="Standard 4 2 6 4 3 2 2" xfId="4086"/>
    <cellStyle name="Standard 4 2 6 4 3 3" xfId="4087"/>
    <cellStyle name="Standard 4 2 6 4 4" xfId="4088"/>
    <cellStyle name="Standard 4 2 6 4 4 2" xfId="4089"/>
    <cellStyle name="Standard 4 2 6 4 4 3" xfId="4090"/>
    <cellStyle name="Standard 4 2 6 4 5" xfId="4091"/>
    <cellStyle name="Standard 4 2 6 4 5 2" xfId="4092"/>
    <cellStyle name="Standard 4 2 6 4 5 3" xfId="4093"/>
    <cellStyle name="Standard 4 2 6 4 6" xfId="4094"/>
    <cellStyle name="Standard 4 2 6 4 6 2" xfId="4095"/>
    <cellStyle name="Standard 4 2 6 4 6 3" xfId="4096"/>
    <cellStyle name="Standard 4 2 6 4 7" xfId="4097"/>
    <cellStyle name="Standard 4 2 6 4 8" xfId="4098"/>
    <cellStyle name="Standard 4 2 6 5" xfId="4099"/>
    <cellStyle name="Standard 4 2 6 5 2" xfId="4100"/>
    <cellStyle name="Standard 4 2 6 5 2 2" xfId="4101"/>
    <cellStyle name="Standard 4 2 6 5 2 2 2" xfId="4102"/>
    <cellStyle name="Standard 4 2 6 5 2 3" xfId="4103"/>
    <cellStyle name="Standard 4 2 6 5 3" xfId="4104"/>
    <cellStyle name="Standard 4 2 6 5 3 2" xfId="4105"/>
    <cellStyle name="Standard 4 2 6 5 4" xfId="4106"/>
    <cellStyle name="Standard 4 2 6 6" xfId="4107"/>
    <cellStyle name="Standard 4 2 6 6 2" xfId="4108"/>
    <cellStyle name="Standard 4 2 6 6 2 2" xfId="4109"/>
    <cellStyle name="Standard 4 2 6 6 3" xfId="4110"/>
    <cellStyle name="Standard 4 2 6 7" xfId="4111"/>
    <cellStyle name="Standard 4 2 6 7 2" xfId="4112"/>
    <cellStyle name="Standard 4 2 6 7 3" xfId="4113"/>
    <cellStyle name="Standard 4 2 6 8" xfId="4114"/>
    <cellStyle name="Standard 4 2 6 8 2" xfId="4115"/>
    <cellStyle name="Standard 4 2 6 8 3" xfId="4116"/>
    <cellStyle name="Standard 4 2 6 9" xfId="4117"/>
    <cellStyle name="Standard 4 2 6 9 2" xfId="4118"/>
    <cellStyle name="Standard 4 2 6 9 3" xfId="4119"/>
    <cellStyle name="Standard 4 2 7" xfId="4120"/>
    <cellStyle name="Standard 4 2 7 2" xfId="4121"/>
    <cellStyle name="Standard 4 2 7 2 2" xfId="4122"/>
    <cellStyle name="Standard 4 2 7 2 2 2" xfId="4123"/>
    <cellStyle name="Standard 4 2 7 2 2 2 2" xfId="4124"/>
    <cellStyle name="Standard 4 2 7 2 2 3" xfId="4125"/>
    <cellStyle name="Standard 4 2 7 2 3" xfId="4126"/>
    <cellStyle name="Standard 4 2 7 2 3 2" xfId="4127"/>
    <cellStyle name="Standard 4 2 7 2 4" xfId="4128"/>
    <cellStyle name="Standard 4 2 7 3" xfId="4129"/>
    <cellStyle name="Standard 4 2 7 3 2" xfId="4130"/>
    <cellStyle name="Standard 4 2 7 3 2 2" xfId="4131"/>
    <cellStyle name="Standard 4 2 7 3 3" xfId="4132"/>
    <cellStyle name="Standard 4 2 7 4" xfId="4133"/>
    <cellStyle name="Standard 4 2 7 4 2" xfId="4134"/>
    <cellStyle name="Standard 4 2 7 4 3" xfId="4135"/>
    <cellStyle name="Standard 4 2 7 5" xfId="4136"/>
    <cellStyle name="Standard 4 2 7 5 2" xfId="4137"/>
    <cellStyle name="Standard 4 2 7 5 3" xfId="4138"/>
    <cellStyle name="Standard 4 2 7 6" xfId="4139"/>
    <cellStyle name="Standard 4 2 7 6 2" xfId="4140"/>
    <cellStyle name="Standard 4 2 7 6 3" xfId="4141"/>
    <cellStyle name="Standard 4 2 7 7" xfId="4142"/>
    <cellStyle name="Standard 4 2 7 8" xfId="4143"/>
    <cellStyle name="Standard 4 2 8" xfId="4144"/>
    <cellStyle name="Standard 4 2 8 2" xfId="4145"/>
    <cellStyle name="Standard 4 2 8 2 2" xfId="4146"/>
    <cellStyle name="Standard 4 2 8 2 2 2" xfId="4147"/>
    <cellStyle name="Standard 4 2 8 2 2 2 2" xfId="4148"/>
    <cellStyle name="Standard 4 2 8 2 2 3" xfId="4149"/>
    <cellStyle name="Standard 4 2 8 2 3" xfId="4150"/>
    <cellStyle name="Standard 4 2 8 2 3 2" xfId="4151"/>
    <cellStyle name="Standard 4 2 8 2 4" xfId="4152"/>
    <cellStyle name="Standard 4 2 8 3" xfId="4153"/>
    <cellStyle name="Standard 4 2 8 3 2" xfId="4154"/>
    <cellStyle name="Standard 4 2 8 3 2 2" xfId="4155"/>
    <cellStyle name="Standard 4 2 8 3 3" xfId="4156"/>
    <cellStyle name="Standard 4 2 8 4" xfId="4157"/>
    <cellStyle name="Standard 4 2 8 4 2" xfId="4158"/>
    <cellStyle name="Standard 4 2 8 4 3" xfId="4159"/>
    <cellStyle name="Standard 4 2 8 5" xfId="4160"/>
    <cellStyle name="Standard 4 2 8 5 2" xfId="4161"/>
    <cellStyle name="Standard 4 2 8 5 3" xfId="4162"/>
    <cellStyle name="Standard 4 2 8 6" xfId="4163"/>
    <cellStyle name="Standard 4 2 8 6 2" xfId="4164"/>
    <cellStyle name="Standard 4 2 8 6 3" xfId="4165"/>
    <cellStyle name="Standard 4 2 8 7" xfId="4166"/>
    <cellStyle name="Standard 4 2 8 8" xfId="4167"/>
    <cellStyle name="Standard 4 2 9" xfId="4168"/>
    <cellStyle name="Standard 4 2 9 2" xfId="4169"/>
    <cellStyle name="Standard 4 2 9 2 2" xfId="4170"/>
    <cellStyle name="Standard 4 2 9 2 2 2" xfId="4171"/>
    <cellStyle name="Standard 4 2 9 2 2 2 2" xfId="4172"/>
    <cellStyle name="Standard 4 2 9 2 2 3" xfId="4173"/>
    <cellStyle name="Standard 4 2 9 2 3" xfId="4174"/>
    <cellStyle name="Standard 4 2 9 2 3 2" xfId="4175"/>
    <cellStyle name="Standard 4 2 9 2 4" xfId="4176"/>
    <cellStyle name="Standard 4 2 9 3" xfId="4177"/>
    <cellStyle name="Standard 4 2 9 3 2" xfId="4178"/>
    <cellStyle name="Standard 4 2 9 3 2 2" xfId="4179"/>
    <cellStyle name="Standard 4 2 9 3 3" xfId="4180"/>
    <cellStyle name="Standard 4 2 9 4" xfId="4181"/>
    <cellStyle name="Standard 4 2 9 4 2" xfId="4182"/>
    <cellStyle name="Standard 4 2 9 4 3" xfId="4183"/>
    <cellStyle name="Standard 4 2 9 5" xfId="4184"/>
    <cellStyle name="Standard 4 2 9 5 2" xfId="4185"/>
    <cellStyle name="Standard 4 2 9 5 3" xfId="4186"/>
    <cellStyle name="Standard 4 2 9 6" xfId="4187"/>
    <cellStyle name="Standard 4 2 9 6 2" xfId="4188"/>
    <cellStyle name="Standard 4 2 9 6 3" xfId="4189"/>
    <cellStyle name="Standard 4 2 9 7" xfId="4190"/>
    <cellStyle name="Standard 4 2 9 8" xfId="4191"/>
    <cellStyle name="Standard 4 3" xfId="4192"/>
    <cellStyle name="Standard 4 3 10" xfId="4193"/>
    <cellStyle name="Standard 4 3 10 2" xfId="4194"/>
    <cellStyle name="Standard 4 3 10 3" xfId="4195"/>
    <cellStyle name="Standard 4 3 11" xfId="4196"/>
    <cellStyle name="Standard 4 3 11 2" xfId="4197"/>
    <cellStyle name="Standard 4 3 11 3" xfId="4198"/>
    <cellStyle name="Standard 4 3 12" xfId="4199"/>
    <cellStyle name="Standard 4 3 13" xfId="4200"/>
    <cellStyle name="Standard 4 3 2" xfId="4201"/>
    <cellStyle name="Standard 4 3 2 10" xfId="4202"/>
    <cellStyle name="Standard 4 3 2 11" xfId="4203"/>
    <cellStyle name="Standard 4 3 2 2" xfId="4204"/>
    <cellStyle name="Standard 4 3 2 2 2" xfId="4205"/>
    <cellStyle name="Standard 4 3 2 2 2 2" xfId="4206"/>
    <cellStyle name="Standard 4 3 2 2 2 2 2" xfId="4207"/>
    <cellStyle name="Standard 4 3 2 2 2 2 2 2" xfId="4208"/>
    <cellStyle name="Standard 4 3 2 2 2 2 3" xfId="4209"/>
    <cellStyle name="Standard 4 3 2 2 2 3" xfId="4210"/>
    <cellStyle name="Standard 4 3 2 2 2 3 2" xfId="4211"/>
    <cellStyle name="Standard 4 3 2 2 2 4" xfId="4212"/>
    <cellStyle name="Standard 4 3 2 2 3" xfId="4213"/>
    <cellStyle name="Standard 4 3 2 2 3 2" xfId="4214"/>
    <cellStyle name="Standard 4 3 2 2 3 2 2" xfId="4215"/>
    <cellStyle name="Standard 4 3 2 2 3 3" xfId="4216"/>
    <cellStyle name="Standard 4 3 2 2 4" xfId="4217"/>
    <cellStyle name="Standard 4 3 2 2 4 2" xfId="4218"/>
    <cellStyle name="Standard 4 3 2 2 4 3" xfId="4219"/>
    <cellStyle name="Standard 4 3 2 2 5" xfId="4220"/>
    <cellStyle name="Standard 4 3 2 2 5 2" xfId="4221"/>
    <cellStyle name="Standard 4 3 2 2 5 3" xfId="4222"/>
    <cellStyle name="Standard 4 3 2 2 6" xfId="4223"/>
    <cellStyle name="Standard 4 3 2 2 6 2" xfId="4224"/>
    <cellStyle name="Standard 4 3 2 2 6 3" xfId="4225"/>
    <cellStyle name="Standard 4 3 2 2 7" xfId="4226"/>
    <cellStyle name="Standard 4 3 2 2 8" xfId="4227"/>
    <cellStyle name="Standard 4 3 2 3" xfId="4228"/>
    <cellStyle name="Standard 4 3 2 3 2" xfId="4229"/>
    <cellStyle name="Standard 4 3 2 3 2 2" xfId="4230"/>
    <cellStyle name="Standard 4 3 2 3 2 2 2" xfId="4231"/>
    <cellStyle name="Standard 4 3 2 3 2 2 2 2" xfId="4232"/>
    <cellStyle name="Standard 4 3 2 3 2 2 3" xfId="4233"/>
    <cellStyle name="Standard 4 3 2 3 2 3" xfId="4234"/>
    <cellStyle name="Standard 4 3 2 3 2 3 2" xfId="4235"/>
    <cellStyle name="Standard 4 3 2 3 2 4" xfId="4236"/>
    <cellStyle name="Standard 4 3 2 3 3" xfId="4237"/>
    <cellStyle name="Standard 4 3 2 3 3 2" xfId="4238"/>
    <cellStyle name="Standard 4 3 2 3 3 2 2" xfId="4239"/>
    <cellStyle name="Standard 4 3 2 3 3 3" xfId="4240"/>
    <cellStyle name="Standard 4 3 2 3 4" xfId="4241"/>
    <cellStyle name="Standard 4 3 2 3 4 2" xfId="4242"/>
    <cellStyle name="Standard 4 3 2 3 4 3" xfId="4243"/>
    <cellStyle name="Standard 4 3 2 3 5" xfId="4244"/>
    <cellStyle name="Standard 4 3 2 3 5 2" xfId="4245"/>
    <cellStyle name="Standard 4 3 2 3 5 3" xfId="4246"/>
    <cellStyle name="Standard 4 3 2 3 6" xfId="4247"/>
    <cellStyle name="Standard 4 3 2 3 6 2" xfId="4248"/>
    <cellStyle name="Standard 4 3 2 3 6 3" xfId="4249"/>
    <cellStyle name="Standard 4 3 2 3 7" xfId="4250"/>
    <cellStyle name="Standard 4 3 2 3 8" xfId="4251"/>
    <cellStyle name="Standard 4 3 2 4" xfId="4252"/>
    <cellStyle name="Standard 4 3 2 4 2" xfId="4253"/>
    <cellStyle name="Standard 4 3 2 4 2 2" xfId="4254"/>
    <cellStyle name="Standard 4 3 2 4 2 2 2" xfId="4255"/>
    <cellStyle name="Standard 4 3 2 4 2 2 2 2" xfId="4256"/>
    <cellStyle name="Standard 4 3 2 4 2 2 3" xfId="4257"/>
    <cellStyle name="Standard 4 3 2 4 2 3" xfId="4258"/>
    <cellStyle name="Standard 4 3 2 4 2 3 2" xfId="4259"/>
    <cellStyle name="Standard 4 3 2 4 2 4" xfId="4260"/>
    <cellStyle name="Standard 4 3 2 4 3" xfId="4261"/>
    <cellStyle name="Standard 4 3 2 4 3 2" xfId="4262"/>
    <cellStyle name="Standard 4 3 2 4 3 2 2" xfId="4263"/>
    <cellStyle name="Standard 4 3 2 4 3 3" xfId="4264"/>
    <cellStyle name="Standard 4 3 2 4 4" xfId="4265"/>
    <cellStyle name="Standard 4 3 2 4 4 2" xfId="4266"/>
    <cellStyle name="Standard 4 3 2 4 4 3" xfId="4267"/>
    <cellStyle name="Standard 4 3 2 4 5" xfId="4268"/>
    <cellStyle name="Standard 4 3 2 4 5 2" xfId="4269"/>
    <cellStyle name="Standard 4 3 2 4 5 3" xfId="4270"/>
    <cellStyle name="Standard 4 3 2 4 6" xfId="4271"/>
    <cellStyle name="Standard 4 3 2 4 6 2" xfId="4272"/>
    <cellStyle name="Standard 4 3 2 4 6 3" xfId="4273"/>
    <cellStyle name="Standard 4 3 2 4 7" xfId="4274"/>
    <cellStyle name="Standard 4 3 2 4 8" xfId="4275"/>
    <cellStyle name="Standard 4 3 2 5" xfId="4276"/>
    <cellStyle name="Standard 4 3 2 5 2" xfId="4277"/>
    <cellStyle name="Standard 4 3 2 5 2 2" xfId="4278"/>
    <cellStyle name="Standard 4 3 2 5 2 2 2" xfId="4279"/>
    <cellStyle name="Standard 4 3 2 5 2 3" xfId="4280"/>
    <cellStyle name="Standard 4 3 2 5 3" xfId="4281"/>
    <cellStyle name="Standard 4 3 2 5 3 2" xfId="4282"/>
    <cellStyle name="Standard 4 3 2 5 4" xfId="4283"/>
    <cellStyle name="Standard 4 3 2 6" xfId="4284"/>
    <cellStyle name="Standard 4 3 2 6 2" xfId="4285"/>
    <cellStyle name="Standard 4 3 2 6 2 2" xfId="4286"/>
    <cellStyle name="Standard 4 3 2 6 3" xfId="4287"/>
    <cellStyle name="Standard 4 3 2 7" xfId="4288"/>
    <cellStyle name="Standard 4 3 2 7 2" xfId="4289"/>
    <cellStyle name="Standard 4 3 2 7 3" xfId="4290"/>
    <cellStyle name="Standard 4 3 2 8" xfId="4291"/>
    <cellStyle name="Standard 4 3 2 8 2" xfId="4292"/>
    <cellStyle name="Standard 4 3 2 8 3" xfId="4293"/>
    <cellStyle name="Standard 4 3 2 9" xfId="4294"/>
    <cellStyle name="Standard 4 3 2 9 2" xfId="4295"/>
    <cellStyle name="Standard 4 3 2 9 3" xfId="4296"/>
    <cellStyle name="Standard 4 3 3" xfId="4297"/>
    <cellStyle name="Standard 4 3 3 10" xfId="4298"/>
    <cellStyle name="Standard 4 3 3 11" xfId="4299"/>
    <cellStyle name="Standard 4 3 3 2" xfId="4300"/>
    <cellStyle name="Standard 4 3 3 2 2" xfId="4301"/>
    <cellStyle name="Standard 4 3 3 2 2 2" xfId="4302"/>
    <cellStyle name="Standard 4 3 3 2 2 2 2" xfId="4303"/>
    <cellStyle name="Standard 4 3 3 2 2 2 2 2" xfId="4304"/>
    <cellStyle name="Standard 4 3 3 2 2 2 3" xfId="4305"/>
    <cellStyle name="Standard 4 3 3 2 2 3" xfId="4306"/>
    <cellStyle name="Standard 4 3 3 2 2 3 2" xfId="4307"/>
    <cellStyle name="Standard 4 3 3 2 2 4" xfId="4308"/>
    <cellStyle name="Standard 4 3 3 2 3" xfId="4309"/>
    <cellStyle name="Standard 4 3 3 2 3 2" xfId="4310"/>
    <cellStyle name="Standard 4 3 3 2 3 2 2" xfId="4311"/>
    <cellStyle name="Standard 4 3 3 2 3 3" xfId="4312"/>
    <cellStyle name="Standard 4 3 3 2 4" xfId="4313"/>
    <cellStyle name="Standard 4 3 3 2 4 2" xfId="4314"/>
    <cellStyle name="Standard 4 3 3 2 4 3" xfId="4315"/>
    <cellStyle name="Standard 4 3 3 2 5" xfId="4316"/>
    <cellStyle name="Standard 4 3 3 2 5 2" xfId="4317"/>
    <cellStyle name="Standard 4 3 3 2 5 3" xfId="4318"/>
    <cellStyle name="Standard 4 3 3 2 6" xfId="4319"/>
    <cellStyle name="Standard 4 3 3 2 6 2" xfId="4320"/>
    <cellStyle name="Standard 4 3 3 2 6 3" xfId="4321"/>
    <cellStyle name="Standard 4 3 3 2 7" xfId="4322"/>
    <cellStyle name="Standard 4 3 3 2 8" xfId="4323"/>
    <cellStyle name="Standard 4 3 3 3" xfId="4324"/>
    <cellStyle name="Standard 4 3 3 3 2" xfId="4325"/>
    <cellStyle name="Standard 4 3 3 3 2 2" xfId="4326"/>
    <cellStyle name="Standard 4 3 3 3 2 2 2" xfId="4327"/>
    <cellStyle name="Standard 4 3 3 3 2 2 2 2" xfId="4328"/>
    <cellStyle name="Standard 4 3 3 3 2 2 3" xfId="4329"/>
    <cellStyle name="Standard 4 3 3 3 2 3" xfId="4330"/>
    <cellStyle name="Standard 4 3 3 3 2 3 2" xfId="4331"/>
    <cellStyle name="Standard 4 3 3 3 2 4" xfId="4332"/>
    <cellStyle name="Standard 4 3 3 3 3" xfId="4333"/>
    <cellStyle name="Standard 4 3 3 3 3 2" xfId="4334"/>
    <cellStyle name="Standard 4 3 3 3 3 2 2" xfId="4335"/>
    <cellStyle name="Standard 4 3 3 3 3 3" xfId="4336"/>
    <cellStyle name="Standard 4 3 3 3 4" xfId="4337"/>
    <cellStyle name="Standard 4 3 3 3 4 2" xfId="4338"/>
    <cellStyle name="Standard 4 3 3 3 4 3" xfId="4339"/>
    <cellStyle name="Standard 4 3 3 3 5" xfId="4340"/>
    <cellStyle name="Standard 4 3 3 3 5 2" xfId="4341"/>
    <cellStyle name="Standard 4 3 3 3 5 3" xfId="4342"/>
    <cellStyle name="Standard 4 3 3 3 6" xfId="4343"/>
    <cellStyle name="Standard 4 3 3 3 6 2" xfId="4344"/>
    <cellStyle name="Standard 4 3 3 3 6 3" xfId="4345"/>
    <cellStyle name="Standard 4 3 3 3 7" xfId="4346"/>
    <cellStyle name="Standard 4 3 3 3 8" xfId="4347"/>
    <cellStyle name="Standard 4 3 3 4" xfId="4348"/>
    <cellStyle name="Standard 4 3 3 4 2" xfId="4349"/>
    <cellStyle name="Standard 4 3 3 4 2 2" xfId="4350"/>
    <cellStyle name="Standard 4 3 3 4 2 2 2" xfId="4351"/>
    <cellStyle name="Standard 4 3 3 4 2 2 2 2" xfId="4352"/>
    <cellStyle name="Standard 4 3 3 4 2 2 3" xfId="4353"/>
    <cellStyle name="Standard 4 3 3 4 2 3" xfId="4354"/>
    <cellStyle name="Standard 4 3 3 4 2 3 2" xfId="4355"/>
    <cellStyle name="Standard 4 3 3 4 2 4" xfId="4356"/>
    <cellStyle name="Standard 4 3 3 4 3" xfId="4357"/>
    <cellStyle name="Standard 4 3 3 4 3 2" xfId="4358"/>
    <cellStyle name="Standard 4 3 3 4 3 2 2" xfId="4359"/>
    <cellStyle name="Standard 4 3 3 4 3 3" xfId="4360"/>
    <cellStyle name="Standard 4 3 3 4 4" xfId="4361"/>
    <cellStyle name="Standard 4 3 3 4 4 2" xfId="4362"/>
    <cellStyle name="Standard 4 3 3 4 4 3" xfId="4363"/>
    <cellStyle name="Standard 4 3 3 4 5" xfId="4364"/>
    <cellStyle name="Standard 4 3 3 4 5 2" xfId="4365"/>
    <cellStyle name="Standard 4 3 3 4 5 3" xfId="4366"/>
    <cellStyle name="Standard 4 3 3 4 6" xfId="4367"/>
    <cellStyle name="Standard 4 3 3 4 6 2" xfId="4368"/>
    <cellStyle name="Standard 4 3 3 4 6 3" xfId="4369"/>
    <cellStyle name="Standard 4 3 3 4 7" xfId="4370"/>
    <cellStyle name="Standard 4 3 3 4 8" xfId="4371"/>
    <cellStyle name="Standard 4 3 3 5" xfId="4372"/>
    <cellStyle name="Standard 4 3 3 5 2" xfId="4373"/>
    <cellStyle name="Standard 4 3 3 5 2 2" xfId="4374"/>
    <cellStyle name="Standard 4 3 3 5 2 2 2" xfId="4375"/>
    <cellStyle name="Standard 4 3 3 5 2 3" xfId="4376"/>
    <cellStyle name="Standard 4 3 3 5 3" xfId="4377"/>
    <cellStyle name="Standard 4 3 3 5 3 2" xfId="4378"/>
    <cellStyle name="Standard 4 3 3 5 4" xfId="4379"/>
    <cellStyle name="Standard 4 3 3 6" xfId="4380"/>
    <cellStyle name="Standard 4 3 3 6 2" xfId="4381"/>
    <cellStyle name="Standard 4 3 3 6 2 2" xfId="4382"/>
    <cellStyle name="Standard 4 3 3 6 3" xfId="4383"/>
    <cellStyle name="Standard 4 3 3 7" xfId="4384"/>
    <cellStyle name="Standard 4 3 3 7 2" xfId="4385"/>
    <cellStyle name="Standard 4 3 3 7 3" xfId="4386"/>
    <cellStyle name="Standard 4 3 3 8" xfId="4387"/>
    <cellStyle name="Standard 4 3 3 8 2" xfId="4388"/>
    <cellStyle name="Standard 4 3 3 8 3" xfId="4389"/>
    <cellStyle name="Standard 4 3 3 9" xfId="4390"/>
    <cellStyle name="Standard 4 3 3 9 2" xfId="4391"/>
    <cellStyle name="Standard 4 3 3 9 3" xfId="4392"/>
    <cellStyle name="Standard 4 3 4" xfId="4393"/>
    <cellStyle name="Standard 4 3 4 2" xfId="4394"/>
    <cellStyle name="Standard 4 3 4 2 2" xfId="4395"/>
    <cellStyle name="Standard 4 3 4 2 2 2" xfId="4396"/>
    <cellStyle name="Standard 4 3 4 2 2 2 2" xfId="4397"/>
    <cellStyle name="Standard 4 3 4 2 2 3" xfId="4398"/>
    <cellStyle name="Standard 4 3 4 2 3" xfId="4399"/>
    <cellStyle name="Standard 4 3 4 2 3 2" xfId="4400"/>
    <cellStyle name="Standard 4 3 4 2 4" xfId="4401"/>
    <cellStyle name="Standard 4 3 4 3" xfId="4402"/>
    <cellStyle name="Standard 4 3 4 3 2" xfId="4403"/>
    <cellStyle name="Standard 4 3 4 3 2 2" xfId="4404"/>
    <cellStyle name="Standard 4 3 4 3 3" xfId="4405"/>
    <cellStyle name="Standard 4 3 4 4" xfId="4406"/>
    <cellStyle name="Standard 4 3 4 4 2" xfId="4407"/>
    <cellStyle name="Standard 4 3 4 4 3" xfId="4408"/>
    <cellStyle name="Standard 4 3 4 5" xfId="4409"/>
    <cellStyle name="Standard 4 3 4 5 2" xfId="4410"/>
    <cellStyle name="Standard 4 3 4 5 3" xfId="4411"/>
    <cellStyle name="Standard 4 3 4 6" xfId="4412"/>
    <cellStyle name="Standard 4 3 4 6 2" xfId="4413"/>
    <cellStyle name="Standard 4 3 4 6 3" xfId="4414"/>
    <cellStyle name="Standard 4 3 4 7" xfId="4415"/>
    <cellStyle name="Standard 4 3 4 8" xfId="4416"/>
    <cellStyle name="Standard 4 3 5" xfId="4417"/>
    <cellStyle name="Standard 4 3 5 2" xfId="4418"/>
    <cellStyle name="Standard 4 3 5 2 2" xfId="4419"/>
    <cellStyle name="Standard 4 3 5 2 2 2" xfId="4420"/>
    <cellStyle name="Standard 4 3 5 2 2 2 2" xfId="4421"/>
    <cellStyle name="Standard 4 3 5 2 2 3" xfId="4422"/>
    <cellStyle name="Standard 4 3 5 2 3" xfId="4423"/>
    <cellStyle name="Standard 4 3 5 2 3 2" xfId="4424"/>
    <cellStyle name="Standard 4 3 5 2 4" xfId="4425"/>
    <cellStyle name="Standard 4 3 5 3" xfId="4426"/>
    <cellStyle name="Standard 4 3 5 3 2" xfId="4427"/>
    <cellStyle name="Standard 4 3 5 3 2 2" xfId="4428"/>
    <cellStyle name="Standard 4 3 5 3 3" xfId="4429"/>
    <cellStyle name="Standard 4 3 5 4" xfId="4430"/>
    <cellStyle name="Standard 4 3 5 4 2" xfId="4431"/>
    <cellStyle name="Standard 4 3 5 4 3" xfId="4432"/>
    <cellStyle name="Standard 4 3 5 5" xfId="4433"/>
    <cellStyle name="Standard 4 3 5 5 2" xfId="4434"/>
    <cellStyle name="Standard 4 3 5 5 3" xfId="4435"/>
    <cellStyle name="Standard 4 3 5 6" xfId="4436"/>
    <cellStyle name="Standard 4 3 5 6 2" xfId="4437"/>
    <cellStyle name="Standard 4 3 5 6 3" xfId="4438"/>
    <cellStyle name="Standard 4 3 5 7" xfId="4439"/>
    <cellStyle name="Standard 4 3 5 8" xfId="4440"/>
    <cellStyle name="Standard 4 3 6" xfId="4441"/>
    <cellStyle name="Standard 4 3 6 2" xfId="4442"/>
    <cellStyle name="Standard 4 3 6 2 2" xfId="4443"/>
    <cellStyle name="Standard 4 3 6 2 2 2" xfId="4444"/>
    <cellStyle name="Standard 4 3 6 2 2 2 2" xfId="4445"/>
    <cellStyle name="Standard 4 3 6 2 2 3" xfId="4446"/>
    <cellStyle name="Standard 4 3 6 2 3" xfId="4447"/>
    <cellStyle name="Standard 4 3 6 2 3 2" xfId="4448"/>
    <cellStyle name="Standard 4 3 6 2 4" xfId="4449"/>
    <cellStyle name="Standard 4 3 6 3" xfId="4450"/>
    <cellStyle name="Standard 4 3 6 3 2" xfId="4451"/>
    <cellStyle name="Standard 4 3 6 3 2 2" xfId="4452"/>
    <cellStyle name="Standard 4 3 6 3 3" xfId="4453"/>
    <cellStyle name="Standard 4 3 6 4" xfId="4454"/>
    <cellStyle name="Standard 4 3 6 4 2" xfId="4455"/>
    <cellStyle name="Standard 4 3 6 4 3" xfId="4456"/>
    <cellStyle name="Standard 4 3 6 5" xfId="4457"/>
    <cellStyle name="Standard 4 3 6 5 2" xfId="4458"/>
    <cellStyle name="Standard 4 3 6 5 3" xfId="4459"/>
    <cellStyle name="Standard 4 3 6 6" xfId="4460"/>
    <cellStyle name="Standard 4 3 6 6 2" xfId="4461"/>
    <cellStyle name="Standard 4 3 6 6 3" xfId="4462"/>
    <cellStyle name="Standard 4 3 6 7" xfId="4463"/>
    <cellStyle name="Standard 4 3 6 8" xfId="4464"/>
    <cellStyle name="Standard 4 3 7" xfId="4465"/>
    <cellStyle name="Standard 4 3 7 2" xfId="4466"/>
    <cellStyle name="Standard 4 3 7 2 2" xfId="4467"/>
    <cellStyle name="Standard 4 3 7 2 2 2" xfId="4468"/>
    <cellStyle name="Standard 4 3 7 2 3" xfId="4469"/>
    <cellStyle name="Standard 4 3 7 3" xfId="4470"/>
    <cellStyle name="Standard 4 3 7 3 2" xfId="4471"/>
    <cellStyle name="Standard 4 3 7 4" xfId="4472"/>
    <cellStyle name="Standard 4 3 8" xfId="4473"/>
    <cellStyle name="Standard 4 3 8 2" xfId="4474"/>
    <cellStyle name="Standard 4 3 8 2 2" xfId="4475"/>
    <cellStyle name="Standard 4 3 8 3" xfId="4476"/>
    <cellStyle name="Standard 4 3 9" xfId="4477"/>
    <cellStyle name="Standard 4 3 9 2" xfId="4478"/>
    <cellStyle name="Standard 4 3 9 3" xfId="4479"/>
    <cellStyle name="Standard 4 4" xfId="4480"/>
    <cellStyle name="Standard 4 4 10" xfId="4481"/>
    <cellStyle name="Standard 4 4 10 2" xfId="4482"/>
    <cellStyle name="Standard 4 4 10 3" xfId="4483"/>
    <cellStyle name="Standard 4 4 11" xfId="4484"/>
    <cellStyle name="Standard 4 4 11 2" xfId="4485"/>
    <cellStyle name="Standard 4 4 11 3" xfId="4486"/>
    <cellStyle name="Standard 4 4 12" xfId="4487"/>
    <cellStyle name="Standard 4 4 13" xfId="4488"/>
    <cellStyle name="Standard 4 4 2" xfId="4489"/>
    <cellStyle name="Standard 4 4 2 10" xfId="4490"/>
    <cellStyle name="Standard 4 4 2 11" xfId="4491"/>
    <cellStyle name="Standard 4 4 2 2" xfId="4492"/>
    <cellStyle name="Standard 4 4 2 2 2" xfId="4493"/>
    <cellStyle name="Standard 4 4 2 2 2 2" xfId="4494"/>
    <cellStyle name="Standard 4 4 2 2 2 2 2" xfId="4495"/>
    <cellStyle name="Standard 4 4 2 2 2 2 2 2" xfId="4496"/>
    <cellStyle name="Standard 4 4 2 2 2 2 3" xfId="4497"/>
    <cellStyle name="Standard 4 4 2 2 2 3" xfId="4498"/>
    <cellStyle name="Standard 4 4 2 2 2 3 2" xfId="4499"/>
    <cellStyle name="Standard 4 4 2 2 2 4" xfId="4500"/>
    <cellStyle name="Standard 4 4 2 2 3" xfId="4501"/>
    <cellStyle name="Standard 4 4 2 2 3 2" xfId="4502"/>
    <cellStyle name="Standard 4 4 2 2 3 2 2" xfId="4503"/>
    <cellStyle name="Standard 4 4 2 2 3 3" xfId="4504"/>
    <cellStyle name="Standard 4 4 2 2 4" xfId="4505"/>
    <cellStyle name="Standard 4 4 2 2 4 2" xfId="4506"/>
    <cellStyle name="Standard 4 4 2 2 4 3" xfId="4507"/>
    <cellStyle name="Standard 4 4 2 2 5" xfId="4508"/>
    <cellStyle name="Standard 4 4 2 2 5 2" xfId="4509"/>
    <cellStyle name="Standard 4 4 2 2 5 3" xfId="4510"/>
    <cellStyle name="Standard 4 4 2 2 6" xfId="4511"/>
    <cellStyle name="Standard 4 4 2 2 6 2" xfId="4512"/>
    <cellStyle name="Standard 4 4 2 2 6 3" xfId="4513"/>
    <cellStyle name="Standard 4 4 2 2 7" xfId="4514"/>
    <cellStyle name="Standard 4 4 2 2 8" xfId="4515"/>
    <cellStyle name="Standard 4 4 2 3" xfId="4516"/>
    <cellStyle name="Standard 4 4 2 3 2" xfId="4517"/>
    <cellStyle name="Standard 4 4 2 3 2 2" xfId="4518"/>
    <cellStyle name="Standard 4 4 2 3 2 2 2" xfId="4519"/>
    <cellStyle name="Standard 4 4 2 3 2 2 2 2" xfId="4520"/>
    <cellStyle name="Standard 4 4 2 3 2 2 3" xfId="4521"/>
    <cellStyle name="Standard 4 4 2 3 2 3" xfId="4522"/>
    <cellStyle name="Standard 4 4 2 3 2 3 2" xfId="4523"/>
    <cellStyle name="Standard 4 4 2 3 2 4" xfId="4524"/>
    <cellStyle name="Standard 4 4 2 3 3" xfId="4525"/>
    <cellStyle name="Standard 4 4 2 3 3 2" xfId="4526"/>
    <cellStyle name="Standard 4 4 2 3 3 2 2" xfId="4527"/>
    <cellStyle name="Standard 4 4 2 3 3 3" xfId="4528"/>
    <cellStyle name="Standard 4 4 2 3 4" xfId="4529"/>
    <cellStyle name="Standard 4 4 2 3 4 2" xfId="4530"/>
    <cellStyle name="Standard 4 4 2 3 4 3" xfId="4531"/>
    <cellStyle name="Standard 4 4 2 3 5" xfId="4532"/>
    <cellStyle name="Standard 4 4 2 3 5 2" xfId="4533"/>
    <cellStyle name="Standard 4 4 2 3 5 3" xfId="4534"/>
    <cellStyle name="Standard 4 4 2 3 6" xfId="4535"/>
    <cellStyle name="Standard 4 4 2 3 6 2" xfId="4536"/>
    <cellStyle name="Standard 4 4 2 3 6 3" xfId="4537"/>
    <cellStyle name="Standard 4 4 2 3 7" xfId="4538"/>
    <cellStyle name="Standard 4 4 2 3 8" xfId="4539"/>
    <cellStyle name="Standard 4 4 2 4" xfId="4540"/>
    <cellStyle name="Standard 4 4 2 4 2" xfId="4541"/>
    <cellStyle name="Standard 4 4 2 4 2 2" xfId="4542"/>
    <cellStyle name="Standard 4 4 2 4 2 2 2" xfId="4543"/>
    <cellStyle name="Standard 4 4 2 4 2 2 2 2" xfId="4544"/>
    <cellStyle name="Standard 4 4 2 4 2 2 3" xfId="4545"/>
    <cellStyle name="Standard 4 4 2 4 2 3" xfId="4546"/>
    <cellStyle name="Standard 4 4 2 4 2 3 2" xfId="4547"/>
    <cellStyle name="Standard 4 4 2 4 2 4" xfId="4548"/>
    <cellStyle name="Standard 4 4 2 4 3" xfId="4549"/>
    <cellStyle name="Standard 4 4 2 4 3 2" xfId="4550"/>
    <cellStyle name="Standard 4 4 2 4 3 2 2" xfId="4551"/>
    <cellStyle name="Standard 4 4 2 4 3 3" xfId="4552"/>
    <cellStyle name="Standard 4 4 2 4 4" xfId="4553"/>
    <cellStyle name="Standard 4 4 2 4 4 2" xfId="4554"/>
    <cellStyle name="Standard 4 4 2 4 4 3" xfId="4555"/>
    <cellStyle name="Standard 4 4 2 4 5" xfId="4556"/>
    <cellStyle name="Standard 4 4 2 4 5 2" xfId="4557"/>
    <cellStyle name="Standard 4 4 2 4 5 3" xfId="4558"/>
    <cellStyle name="Standard 4 4 2 4 6" xfId="4559"/>
    <cellStyle name="Standard 4 4 2 4 6 2" xfId="4560"/>
    <cellStyle name="Standard 4 4 2 4 6 3" xfId="4561"/>
    <cellStyle name="Standard 4 4 2 4 7" xfId="4562"/>
    <cellStyle name="Standard 4 4 2 4 8" xfId="4563"/>
    <cellStyle name="Standard 4 4 2 5" xfId="4564"/>
    <cellStyle name="Standard 4 4 2 5 2" xfId="4565"/>
    <cellStyle name="Standard 4 4 2 5 2 2" xfId="4566"/>
    <cellStyle name="Standard 4 4 2 5 2 2 2" xfId="4567"/>
    <cellStyle name="Standard 4 4 2 5 2 3" xfId="4568"/>
    <cellStyle name="Standard 4 4 2 5 3" xfId="4569"/>
    <cellStyle name="Standard 4 4 2 5 3 2" xfId="4570"/>
    <cellStyle name="Standard 4 4 2 5 4" xfId="4571"/>
    <cellStyle name="Standard 4 4 2 6" xfId="4572"/>
    <cellStyle name="Standard 4 4 2 6 2" xfId="4573"/>
    <cellStyle name="Standard 4 4 2 6 2 2" xfId="4574"/>
    <cellStyle name="Standard 4 4 2 6 3" xfId="4575"/>
    <cellStyle name="Standard 4 4 2 7" xfId="4576"/>
    <cellStyle name="Standard 4 4 2 7 2" xfId="4577"/>
    <cellStyle name="Standard 4 4 2 7 3" xfId="4578"/>
    <cellStyle name="Standard 4 4 2 8" xfId="4579"/>
    <cellStyle name="Standard 4 4 2 8 2" xfId="4580"/>
    <cellStyle name="Standard 4 4 2 8 3" xfId="4581"/>
    <cellStyle name="Standard 4 4 2 9" xfId="4582"/>
    <cellStyle name="Standard 4 4 2 9 2" xfId="4583"/>
    <cellStyle name="Standard 4 4 2 9 3" xfId="4584"/>
    <cellStyle name="Standard 4 4 3" xfId="4585"/>
    <cellStyle name="Standard 4 4 3 10" xfId="4586"/>
    <cellStyle name="Standard 4 4 3 11" xfId="4587"/>
    <cellStyle name="Standard 4 4 3 2" xfId="4588"/>
    <cellStyle name="Standard 4 4 3 2 2" xfId="4589"/>
    <cellStyle name="Standard 4 4 3 2 2 2" xfId="4590"/>
    <cellStyle name="Standard 4 4 3 2 2 2 2" xfId="4591"/>
    <cellStyle name="Standard 4 4 3 2 2 2 2 2" xfId="4592"/>
    <cellStyle name="Standard 4 4 3 2 2 2 3" xfId="4593"/>
    <cellStyle name="Standard 4 4 3 2 2 3" xfId="4594"/>
    <cellStyle name="Standard 4 4 3 2 2 3 2" xfId="4595"/>
    <cellStyle name="Standard 4 4 3 2 2 4" xfId="4596"/>
    <cellStyle name="Standard 4 4 3 2 3" xfId="4597"/>
    <cellStyle name="Standard 4 4 3 2 3 2" xfId="4598"/>
    <cellStyle name="Standard 4 4 3 2 3 2 2" xfId="4599"/>
    <cellStyle name="Standard 4 4 3 2 3 3" xfId="4600"/>
    <cellStyle name="Standard 4 4 3 2 4" xfId="4601"/>
    <cellStyle name="Standard 4 4 3 2 4 2" xfId="4602"/>
    <cellStyle name="Standard 4 4 3 2 4 3" xfId="4603"/>
    <cellStyle name="Standard 4 4 3 2 5" xfId="4604"/>
    <cellStyle name="Standard 4 4 3 2 5 2" xfId="4605"/>
    <cellStyle name="Standard 4 4 3 2 5 3" xfId="4606"/>
    <cellStyle name="Standard 4 4 3 2 6" xfId="4607"/>
    <cellStyle name="Standard 4 4 3 2 6 2" xfId="4608"/>
    <cellStyle name="Standard 4 4 3 2 6 3" xfId="4609"/>
    <cellStyle name="Standard 4 4 3 2 7" xfId="4610"/>
    <cellStyle name="Standard 4 4 3 2 8" xfId="4611"/>
    <cellStyle name="Standard 4 4 3 3" xfId="4612"/>
    <cellStyle name="Standard 4 4 3 3 2" xfId="4613"/>
    <cellStyle name="Standard 4 4 3 3 2 2" xfId="4614"/>
    <cellStyle name="Standard 4 4 3 3 2 2 2" xfId="4615"/>
    <cellStyle name="Standard 4 4 3 3 2 2 2 2" xfId="4616"/>
    <cellStyle name="Standard 4 4 3 3 2 2 3" xfId="4617"/>
    <cellStyle name="Standard 4 4 3 3 2 3" xfId="4618"/>
    <cellStyle name="Standard 4 4 3 3 2 3 2" xfId="4619"/>
    <cellStyle name="Standard 4 4 3 3 2 4" xfId="4620"/>
    <cellStyle name="Standard 4 4 3 3 3" xfId="4621"/>
    <cellStyle name="Standard 4 4 3 3 3 2" xfId="4622"/>
    <cellStyle name="Standard 4 4 3 3 3 2 2" xfId="4623"/>
    <cellStyle name="Standard 4 4 3 3 3 3" xfId="4624"/>
    <cellStyle name="Standard 4 4 3 3 4" xfId="4625"/>
    <cellStyle name="Standard 4 4 3 3 4 2" xfId="4626"/>
    <cellStyle name="Standard 4 4 3 3 4 3" xfId="4627"/>
    <cellStyle name="Standard 4 4 3 3 5" xfId="4628"/>
    <cellStyle name="Standard 4 4 3 3 5 2" xfId="4629"/>
    <cellStyle name="Standard 4 4 3 3 5 3" xfId="4630"/>
    <cellStyle name="Standard 4 4 3 3 6" xfId="4631"/>
    <cellStyle name="Standard 4 4 3 3 6 2" xfId="4632"/>
    <cellStyle name="Standard 4 4 3 3 6 3" xfId="4633"/>
    <cellStyle name="Standard 4 4 3 3 7" xfId="4634"/>
    <cellStyle name="Standard 4 4 3 3 8" xfId="4635"/>
    <cellStyle name="Standard 4 4 3 4" xfId="4636"/>
    <cellStyle name="Standard 4 4 3 4 2" xfId="4637"/>
    <cellStyle name="Standard 4 4 3 4 2 2" xfId="4638"/>
    <cellStyle name="Standard 4 4 3 4 2 2 2" xfId="4639"/>
    <cellStyle name="Standard 4 4 3 4 2 2 2 2" xfId="4640"/>
    <cellStyle name="Standard 4 4 3 4 2 2 3" xfId="4641"/>
    <cellStyle name="Standard 4 4 3 4 2 3" xfId="4642"/>
    <cellStyle name="Standard 4 4 3 4 2 3 2" xfId="4643"/>
    <cellStyle name="Standard 4 4 3 4 2 4" xfId="4644"/>
    <cellStyle name="Standard 4 4 3 4 3" xfId="4645"/>
    <cellStyle name="Standard 4 4 3 4 3 2" xfId="4646"/>
    <cellStyle name="Standard 4 4 3 4 3 2 2" xfId="4647"/>
    <cellStyle name="Standard 4 4 3 4 3 3" xfId="4648"/>
    <cellStyle name="Standard 4 4 3 4 4" xfId="4649"/>
    <cellStyle name="Standard 4 4 3 4 4 2" xfId="4650"/>
    <cellStyle name="Standard 4 4 3 4 4 3" xfId="4651"/>
    <cellStyle name="Standard 4 4 3 4 5" xfId="4652"/>
    <cellStyle name="Standard 4 4 3 4 5 2" xfId="4653"/>
    <cellStyle name="Standard 4 4 3 4 5 3" xfId="4654"/>
    <cellStyle name="Standard 4 4 3 4 6" xfId="4655"/>
    <cellStyle name="Standard 4 4 3 4 6 2" xfId="4656"/>
    <cellStyle name="Standard 4 4 3 4 6 3" xfId="4657"/>
    <cellStyle name="Standard 4 4 3 4 7" xfId="4658"/>
    <cellStyle name="Standard 4 4 3 4 8" xfId="4659"/>
    <cellStyle name="Standard 4 4 3 5" xfId="4660"/>
    <cellStyle name="Standard 4 4 3 5 2" xfId="4661"/>
    <cellStyle name="Standard 4 4 3 5 2 2" xfId="4662"/>
    <cellStyle name="Standard 4 4 3 5 2 2 2" xfId="4663"/>
    <cellStyle name="Standard 4 4 3 5 2 3" xfId="4664"/>
    <cellStyle name="Standard 4 4 3 5 3" xfId="4665"/>
    <cellStyle name="Standard 4 4 3 5 3 2" xfId="4666"/>
    <cellStyle name="Standard 4 4 3 5 4" xfId="4667"/>
    <cellStyle name="Standard 4 4 3 6" xfId="4668"/>
    <cellStyle name="Standard 4 4 3 6 2" xfId="4669"/>
    <cellStyle name="Standard 4 4 3 6 2 2" xfId="4670"/>
    <cellStyle name="Standard 4 4 3 6 3" xfId="4671"/>
    <cellStyle name="Standard 4 4 3 7" xfId="4672"/>
    <cellStyle name="Standard 4 4 3 7 2" xfId="4673"/>
    <cellStyle name="Standard 4 4 3 7 3" xfId="4674"/>
    <cellStyle name="Standard 4 4 3 8" xfId="4675"/>
    <cellStyle name="Standard 4 4 3 8 2" xfId="4676"/>
    <cellStyle name="Standard 4 4 3 8 3" xfId="4677"/>
    <cellStyle name="Standard 4 4 3 9" xfId="4678"/>
    <cellStyle name="Standard 4 4 3 9 2" xfId="4679"/>
    <cellStyle name="Standard 4 4 3 9 3" xfId="4680"/>
    <cellStyle name="Standard 4 4 4" xfId="4681"/>
    <cellStyle name="Standard 4 4 4 2" xfId="4682"/>
    <cellStyle name="Standard 4 4 4 2 2" xfId="4683"/>
    <cellStyle name="Standard 4 4 4 2 2 2" xfId="4684"/>
    <cellStyle name="Standard 4 4 4 2 2 2 2" xfId="4685"/>
    <cellStyle name="Standard 4 4 4 2 2 3" xfId="4686"/>
    <cellStyle name="Standard 4 4 4 2 3" xfId="4687"/>
    <cellStyle name="Standard 4 4 4 2 3 2" xfId="4688"/>
    <cellStyle name="Standard 4 4 4 2 4" xfId="4689"/>
    <cellStyle name="Standard 4 4 4 3" xfId="4690"/>
    <cellStyle name="Standard 4 4 4 3 2" xfId="4691"/>
    <cellStyle name="Standard 4 4 4 3 2 2" xfId="4692"/>
    <cellStyle name="Standard 4 4 4 3 3" xfId="4693"/>
    <cellStyle name="Standard 4 4 4 4" xfId="4694"/>
    <cellStyle name="Standard 4 4 4 4 2" xfId="4695"/>
    <cellStyle name="Standard 4 4 4 4 3" xfId="4696"/>
    <cellStyle name="Standard 4 4 4 5" xfId="4697"/>
    <cellStyle name="Standard 4 4 4 5 2" xfId="4698"/>
    <cellStyle name="Standard 4 4 4 5 3" xfId="4699"/>
    <cellStyle name="Standard 4 4 4 6" xfId="4700"/>
    <cellStyle name="Standard 4 4 4 6 2" xfId="4701"/>
    <cellStyle name="Standard 4 4 4 6 3" xfId="4702"/>
    <cellStyle name="Standard 4 4 4 7" xfId="4703"/>
    <cellStyle name="Standard 4 4 4 8" xfId="4704"/>
    <cellStyle name="Standard 4 4 5" xfId="4705"/>
    <cellStyle name="Standard 4 4 5 2" xfId="4706"/>
    <cellStyle name="Standard 4 4 5 2 2" xfId="4707"/>
    <cellStyle name="Standard 4 4 5 2 2 2" xfId="4708"/>
    <cellStyle name="Standard 4 4 5 2 2 2 2" xfId="4709"/>
    <cellStyle name="Standard 4 4 5 2 2 3" xfId="4710"/>
    <cellStyle name="Standard 4 4 5 2 3" xfId="4711"/>
    <cellStyle name="Standard 4 4 5 2 3 2" xfId="4712"/>
    <cellStyle name="Standard 4 4 5 2 4" xfId="4713"/>
    <cellStyle name="Standard 4 4 5 3" xfId="4714"/>
    <cellStyle name="Standard 4 4 5 3 2" xfId="4715"/>
    <cellStyle name="Standard 4 4 5 3 2 2" xfId="4716"/>
    <cellStyle name="Standard 4 4 5 3 3" xfId="4717"/>
    <cellStyle name="Standard 4 4 5 4" xfId="4718"/>
    <cellStyle name="Standard 4 4 5 4 2" xfId="4719"/>
    <cellStyle name="Standard 4 4 5 4 3" xfId="4720"/>
    <cellStyle name="Standard 4 4 5 5" xfId="4721"/>
    <cellStyle name="Standard 4 4 5 5 2" xfId="4722"/>
    <cellStyle name="Standard 4 4 5 5 3" xfId="4723"/>
    <cellStyle name="Standard 4 4 5 6" xfId="4724"/>
    <cellStyle name="Standard 4 4 5 6 2" xfId="4725"/>
    <cellStyle name="Standard 4 4 5 6 3" xfId="4726"/>
    <cellStyle name="Standard 4 4 5 7" xfId="4727"/>
    <cellStyle name="Standard 4 4 5 8" xfId="4728"/>
    <cellStyle name="Standard 4 4 6" xfId="4729"/>
    <cellStyle name="Standard 4 4 6 2" xfId="4730"/>
    <cellStyle name="Standard 4 4 6 2 2" xfId="4731"/>
    <cellStyle name="Standard 4 4 6 2 2 2" xfId="4732"/>
    <cellStyle name="Standard 4 4 6 2 2 2 2" xfId="4733"/>
    <cellStyle name="Standard 4 4 6 2 2 3" xfId="4734"/>
    <cellStyle name="Standard 4 4 6 2 3" xfId="4735"/>
    <cellStyle name="Standard 4 4 6 2 3 2" xfId="4736"/>
    <cellStyle name="Standard 4 4 6 2 4" xfId="4737"/>
    <cellStyle name="Standard 4 4 6 3" xfId="4738"/>
    <cellStyle name="Standard 4 4 6 3 2" xfId="4739"/>
    <cellStyle name="Standard 4 4 6 3 2 2" xfId="4740"/>
    <cellStyle name="Standard 4 4 6 3 3" xfId="4741"/>
    <cellStyle name="Standard 4 4 6 4" xfId="4742"/>
    <cellStyle name="Standard 4 4 6 4 2" xfId="4743"/>
    <cellStyle name="Standard 4 4 6 4 3" xfId="4744"/>
    <cellStyle name="Standard 4 4 6 5" xfId="4745"/>
    <cellStyle name="Standard 4 4 6 5 2" xfId="4746"/>
    <cellStyle name="Standard 4 4 6 5 3" xfId="4747"/>
    <cellStyle name="Standard 4 4 6 6" xfId="4748"/>
    <cellStyle name="Standard 4 4 6 6 2" xfId="4749"/>
    <cellStyle name="Standard 4 4 6 6 3" xfId="4750"/>
    <cellStyle name="Standard 4 4 6 7" xfId="4751"/>
    <cellStyle name="Standard 4 4 6 8" xfId="4752"/>
    <cellStyle name="Standard 4 4 7" xfId="4753"/>
    <cellStyle name="Standard 4 4 7 2" xfId="4754"/>
    <cellStyle name="Standard 4 4 7 2 2" xfId="4755"/>
    <cellStyle name="Standard 4 4 7 2 2 2" xfId="4756"/>
    <cellStyle name="Standard 4 4 7 2 3" xfId="4757"/>
    <cellStyle name="Standard 4 4 7 3" xfId="4758"/>
    <cellStyle name="Standard 4 4 7 3 2" xfId="4759"/>
    <cellStyle name="Standard 4 4 7 4" xfId="4760"/>
    <cellStyle name="Standard 4 4 8" xfId="4761"/>
    <cellStyle name="Standard 4 4 8 2" xfId="4762"/>
    <cellStyle name="Standard 4 4 8 2 2" xfId="4763"/>
    <cellStyle name="Standard 4 4 8 3" xfId="4764"/>
    <cellStyle name="Standard 4 4 9" xfId="4765"/>
    <cellStyle name="Standard 4 4 9 2" xfId="4766"/>
    <cellStyle name="Standard 4 4 9 3" xfId="4767"/>
    <cellStyle name="Standard 4 5" xfId="4768"/>
    <cellStyle name="Standard 4 5 10" xfId="4769"/>
    <cellStyle name="Standard 4 5 10 2" xfId="4770"/>
    <cellStyle name="Standard 4 5 10 3" xfId="4771"/>
    <cellStyle name="Standard 4 5 11" xfId="4772"/>
    <cellStyle name="Standard 4 5 11 2" xfId="4773"/>
    <cellStyle name="Standard 4 5 11 3" xfId="4774"/>
    <cellStyle name="Standard 4 5 12" xfId="4775"/>
    <cellStyle name="Standard 4 5 13" xfId="4776"/>
    <cellStyle name="Standard 4 5 2" xfId="4777"/>
    <cellStyle name="Standard 4 5 2 10" xfId="4778"/>
    <cellStyle name="Standard 4 5 2 11" xfId="4779"/>
    <cellStyle name="Standard 4 5 2 2" xfId="4780"/>
    <cellStyle name="Standard 4 5 2 2 2" xfId="4781"/>
    <cellStyle name="Standard 4 5 2 2 2 2" xfId="4782"/>
    <cellStyle name="Standard 4 5 2 2 2 2 2" xfId="4783"/>
    <cellStyle name="Standard 4 5 2 2 2 2 2 2" xfId="4784"/>
    <cellStyle name="Standard 4 5 2 2 2 2 3" xfId="4785"/>
    <cellStyle name="Standard 4 5 2 2 2 3" xfId="4786"/>
    <cellStyle name="Standard 4 5 2 2 2 3 2" xfId="4787"/>
    <cellStyle name="Standard 4 5 2 2 2 4" xfId="4788"/>
    <cellStyle name="Standard 4 5 2 2 3" xfId="4789"/>
    <cellStyle name="Standard 4 5 2 2 3 2" xfId="4790"/>
    <cellStyle name="Standard 4 5 2 2 3 2 2" xfId="4791"/>
    <cellStyle name="Standard 4 5 2 2 3 3" xfId="4792"/>
    <cellStyle name="Standard 4 5 2 2 4" xfId="4793"/>
    <cellStyle name="Standard 4 5 2 2 4 2" xfId="4794"/>
    <cellStyle name="Standard 4 5 2 2 4 3" xfId="4795"/>
    <cellStyle name="Standard 4 5 2 2 5" xfId="4796"/>
    <cellStyle name="Standard 4 5 2 2 5 2" xfId="4797"/>
    <cellStyle name="Standard 4 5 2 2 5 3" xfId="4798"/>
    <cellStyle name="Standard 4 5 2 2 6" xfId="4799"/>
    <cellStyle name="Standard 4 5 2 2 6 2" xfId="4800"/>
    <cellStyle name="Standard 4 5 2 2 6 3" xfId="4801"/>
    <cellStyle name="Standard 4 5 2 2 7" xfId="4802"/>
    <cellStyle name="Standard 4 5 2 2 8" xfId="4803"/>
    <cellStyle name="Standard 4 5 2 3" xfId="4804"/>
    <cellStyle name="Standard 4 5 2 3 2" xfId="4805"/>
    <cellStyle name="Standard 4 5 2 3 2 2" xfId="4806"/>
    <cellStyle name="Standard 4 5 2 3 2 2 2" xfId="4807"/>
    <cellStyle name="Standard 4 5 2 3 2 2 2 2" xfId="4808"/>
    <cellStyle name="Standard 4 5 2 3 2 2 3" xfId="4809"/>
    <cellStyle name="Standard 4 5 2 3 2 3" xfId="4810"/>
    <cellStyle name="Standard 4 5 2 3 2 3 2" xfId="4811"/>
    <cellStyle name="Standard 4 5 2 3 2 4" xfId="4812"/>
    <cellStyle name="Standard 4 5 2 3 3" xfId="4813"/>
    <cellStyle name="Standard 4 5 2 3 3 2" xfId="4814"/>
    <cellStyle name="Standard 4 5 2 3 3 2 2" xfId="4815"/>
    <cellStyle name="Standard 4 5 2 3 3 3" xfId="4816"/>
    <cellStyle name="Standard 4 5 2 3 4" xfId="4817"/>
    <cellStyle name="Standard 4 5 2 3 4 2" xfId="4818"/>
    <cellStyle name="Standard 4 5 2 3 4 3" xfId="4819"/>
    <cellStyle name="Standard 4 5 2 3 5" xfId="4820"/>
    <cellStyle name="Standard 4 5 2 3 5 2" xfId="4821"/>
    <cellStyle name="Standard 4 5 2 3 5 3" xfId="4822"/>
    <cellStyle name="Standard 4 5 2 3 6" xfId="4823"/>
    <cellStyle name="Standard 4 5 2 3 6 2" xfId="4824"/>
    <cellStyle name="Standard 4 5 2 3 6 3" xfId="4825"/>
    <cellStyle name="Standard 4 5 2 3 7" xfId="4826"/>
    <cellStyle name="Standard 4 5 2 3 8" xfId="4827"/>
    <cellStyle name="Standard 4 5 2 4" xfId="4828"/>
    <cellStyle name="Standard 4 5 2 4 2" xfId="4829"/>
    <cellStyle name="Standard 4 5 2 4 2 2" xfId="4830"/>
    <cellStyle name="Standard 4 5 2 4 2 2 2" xfId="4831"/>
    <cellStyle name="Standard 4 5 2 4 2 2 2 2" xfId="4832"/>
    <cellStyle name="Standard 4 5 2 4 2 2 3" xfId="4833"/>
    <cellStyle name="Standard 4 5 2 4 2 3" xfId="4834"/>
    <cellStyle name="Standard 4 5 2 4 2 3 2" xfId="4835"/>
    <cellStyle name="Standard 4 5 2 4 2 4" xfId="4836"/>
    <cellStyle name="Standard 4 5 2 4 3" xfId="4837"/>
    <cellStyle name="Standard 4 5 2 4 3 2" xfId="4838"/>
    <cellStyle name="Standard 4 5 2 4 3 2 2" xfId="4839"/>
    <cellStyle name="Standard 4 5 2 4 3 3" xfId="4840"/>
    <cellStyle name="Standard 4 5 2 4 4" xfId="4841"/>
    <cellStyle name="Standard 4 5 2 4 4 2" xfId="4842"/>
    <cellStyle name="Standard 4 5 2 4 4 3" xfId="4843"/>
    <cellStyle name="Standard 4 5 2 4 5" xfId="4844"/>
    <cellStyle name="Standard 4 5 2 4 5 2" xfId="4845"/>
    <cellStyle name="Standard 4 5 2 4 5 3" xfId="4846"/>
    <cellStyle name="Standard 4 5 2 4 6" xfId="4847"/>
    <cellStyle name="Standard 4 5 2 4 6 2" xfId="4848"/>
    <cellStyle name="Standard 4 5 2 4 6 3" xfId="4849"/>
    <cellStyle name="Standard 4 5 2 4 7" xfId="4850"/>
    <cellStyle name="Standard 4 5 2 4 8" xfId="4851"/>
    <cellStyle name="Standard 4 5 2 5" xfId="4852"/>
    <cellStyle name="Standard 4 5 2 5 2" xfId="4853"/>
    <cellStyle name="Standard 4 5 2 5 2 2" xfId="4854"/>
    <cellStyle name="Standard 4 5 2 5 2 2 2" xfId="4855"/>
    <cellStyle name="Standard 4 5 2 5 2 3" xfId="4856"/>
    <cellStyle name="Standard 4 5 2 5 3" xfId="4857"/>
    <cellStyle name="Standard 4 5 2 5 3 2" xfId="4858"/>
    <cellStyle name="Standard 4 5 2 5 4" xfId="4859"/>
    <cellStyle name="Standard 4 5 2 6" xfId="4860"/>
    <cellStyle name="Standard 4 5 2 6 2" xfId="4861"/>
    <cellStyle name="Standard 4 5 2 6 2 2" xfId="4862"/>
    <cellStyle name="Standard 4 5 2 6 3" xfId="4863"/>
    <cellStyle name="Standard 4 5 2 7" xfId="4864"/>
    <cellStyle name="Standard 4 5 2 7 2" xfId="4865"/>
    <cellStyle name="Standard 4 5 2 7 3" xfId="4866"/>
    <cellStyle name="Standard 4 5 2 8" xfId="4867"/>
    <cellStyle name="Standard 4 5 2 8 2" xfId="4868"/>
    <cellStyle name="Standard 4 5 2 8 3" xfId="4869"/>
    <cellStyle name="Standard 4 5 2 9" xfId="4870"/>
    <cellStyle name="Standard 4 5 2 9 2" xfId="4871"/>
    <cellStyle name="Standard 4 5 2 9 3" xfId="4872"/>
    <cellStyle name="Standard 4 5 3" xfId="4873"/>
    <cellStyle name="Standard 4 5 3 10" xfId="4874"/>
    <cellStyle name="Standard 4 5 3 11" xfId="4875"/>
    <cellStyle name="Standard 4 5 3 2" xfId="4876"/>
    <cellStyle name="Standard 4 5 3 2 2" xfId="4877"/>
    <cellStyle name="Standard 4 5 3 2 2 2" xfId="4878"/>
    <cellStyle name="Standard 4 5 3 2 2 2 2" xfId="4879"/>
    <cellStyle name="Standard 4 5 3 2 2 2 2 2" xfId="4880"/>
    <cellStyle name="Standard 4 5 3 2 2 2 3" xfId="4881"/>
    <cellStyle name="Standard 4 5 3 2 2 3" xfId="4882"/>
    <cellStyle name="Standard 4 5 3 2 2 3 2" xfId="4883"/>
    <cellStyle name="Standard 4 5 3 2 2 4" xfId="4884"/>
    <cellStyle name="Standard 4 5 3 2 3" xfId="4885"/>
    <cellStyle name="Standard 4 5 3 2 3 2" xfId="4886"/>
    <cellStyle name="Standard 4 5 3 2 3 2 2" xfId="4887"/>
    <cellStyle name="Standard 4 5 3 2 3 3" xfId="4888"/>
    <cellStyle name="Standard 4 5 3 2 4" xfId="4889"/>
    <cellStyle name="Standard 4 5 3 2 4 2" xfId="4890"/>
    <cellStyle name="Standard 4 5 3 2 4 3" xfId="4891"/>
    <cellStyle name="Standard 4 5 3 2 5" xfId="4892"/>
    <cellStyle name="Standard 4 5 3 2 5 2" xfId="4893"/>
    <cellStyle name="Standard 4 5 3 2 5 3" xfId="4894"/>
    <cellStyle name="Standard 4 5 3 2 6" xfId="4895"/>
    <cellStyle name="Standard 4 5 3 2 6 2" xfId="4896"/>
    <cellStyle name="Standard 4 5 3 2 6 3" xfId="4897"/>
    <cellStyle name="Standard 4 5 3 2 7" xfId="4898"/>
    <cellStyle name="Standard 4 5 3 2 8" xfId="4899"/>
    <cellStyle name="Standard 4 5 3 3" xfId="4900"/>
    <cellStyle name="Standard 4 5 3 3 2" xfId="4901"/>
    <cellStyle name="Standard 4 5 3 3 2 2" xfId="4902"/>
    <cellStyle name="Standard 4 5 3 3 2 2 2" xfId="4903"/>
    <cellStyle name="Standard 4 5 3 3 2 2 2 2" xfId="4904"/>
    <cellStyle name="Standard 4 5 3 3 2 2 3" xfId="4905"/>
    <cellStyle name="Standard 4 5 3 3 2 3" xfId="4906"/>
    <cellStyle name="Standard 4 5 3 3 2 3 2" xfId="4907"/>
    <cellStyle name="Standard 4 5 3 3 2 4" xfId="4908"/>
    <cellStyle name="Standard 4 5 3 3 3" xfId="4909"/>
    <cellStyle name="Standard 4 5 3 3 3 2" xfId="4910"/>
    <cellStyle name="Standard 4 5 3 3 3 2 2" xfId="4911"/>
    <cellStyle name="Standard 4 5 3 3 3 3" xfId="4912"/>
    <cellStyle name="Standard 4 5 3 3 4" xfId="4913"/>
    <cellStyle name="Standard 4 5 3 3 4 2" xfId="4914"/>
    <cellStyle name="Standard 4 5 3 3 4 3" xfId="4915"/>
    <cellStyle name="Standard 4 5 3 3 5" xfId="4916"/>
    <cellStyle name="Standard 4 5 3 3 5 2" xfId="4917"/>
    <cellStyle name="Standard 4 5 3 3 5 3" xfId="4918"/>
    <cellStyle name="Standard 4 5 3 3 6" xfId="4919"/>
    <cellStyle name="Standard 4 5 3 3 6 2" xfId="4920"/>
    <cellStyle name="Standard 4 5 3 3 6 3" xfId="4921"/>
    <cellStyle name="Standard 4 5 3 3 7" xfId="4922"/>
    <cellStyle name="Standard 4 5 3 3 8" xfId="4923"/>
    <cellStyle name="Standard 4 5 3 4" xfId="4924"/>
    <cellStyle name="Standard 4 5 3 4 2" xfId="4925"/>
    <cellStyle name="Standard 4 5 3 4 2 2" xfId="4926"/>
    <cellStyle name="Standard 4 5 3 4 2 2 2" xfId="4927"/>
    <cellStyle name="Standard 4 5 3 4 2 2 2 2" xfId="4928"/>
    <cellStyle name="Standard 4 5 3 4 2 2 3" xfId="4929"/>
    <cellStyle name="Standard 4 5 3 4 2 3" xfId="4930"/>
    <cellStyle name="Standard 4 5 3 4 2 3 2" xfId="4931"/>
    <cellStyle name="Standard 4 5 3 4 2 4" xfId="4932"/>
    <cellStyle name="Standard 4 5 3 4 3" xfId="4933"/>
    <cellStyle name="Standard 4 5 3 4 3 2" xfId="4934"/>
    <cellStyle name="Standard 4 5 3 4 3 2 2" xfId="4935"/>
    <cellStyle name="Standard 4 5 3 4 3 3" xfId="4936"/>
    <cellStyle name="Standard 4 5 3 4 4" xfId="4937"/>
    <cellStyle name="Standard 4 5 3 4 4 2" xfId="4938"/>
    <cellStyle name="Standard 4 5 3 4 4 3" xfId="4939"/>
    <cellStyle name="Standard 4 5 3 4 5" xfId="4940"/>
    <cellStyle name="Standard 4 5 3 4 5 2" xfId="4941"/>
    <cellStyle name="Standard 4 5 3 4 5 3" xfId="4942"/>
    <cellStyle name="Standard 4 5 3 4 6" xfId="4943"/>
    <cellStyle name="Standard 4 5 3 4 6 2" xfId="4944"/>
    <cellStyle name="Standard 4 5 3 4 6 3" xfId="4945"/>
    <cellStyle name="Standard 4 5 3 4 7" xfId="4946"/>
    <cellStyle name="Standard 4 5 3 4 8" xfId="4947"/>
    <cellStyle name="Standard 4 5 3 5" xfId="4948"/>
    <cellStyle name="Standard 4 5 3 5 2" xfId="4949"/>
    <cellStyle name="Standard 4 5 3 5 2 2" xfId="4950"/>
    <cellStyle name="Standard 4 5 3 5 2 2 2" xfId="4951"/>
    <cellStyle name="Standard 4 5 3 5 2 3" xfId="4952"/>
    <cellStyle name="Standard 4 5 3 5 3" xfId="4953"/>
    <cellStyle name="Standard 4 5 3 5 3 2" xfId="4954"/>
    <cellStyle name="Standard 4 5 3 5 4" xfId="4955"/>
    <cellStyle name="Standard 4 5 3 6" xfId="4956"/>
    <cellStyle name="Standard 4 5 3 6 2" xfId="4957"/>
    <cellStyle name="Standard 4 5 3 6 2 2" xfId="4958"/>
    <cellStyle name="Standard 4 5 3 6 3" xfId="4959"/>
    <cellStyle name="Standard 4 5 3 7" xfId="4960"/>
    <cellStyle name="Standard 4 5 3 7 2" xfId="4961"/>
    <cellStyle name="Standard 4 5 3 7 3" xfId="4962"/>
    <cellStyle name="Standard 4 5 3 8" xfId="4963"/>
    <cellStyle name="Standard 4 5 3 8 2" xfId="4964"/>
    <cellStyle name="Standard 4 5 3 8 3" xfId="4965"/>
    <cellStyle name="Standard 4 5 3 9" xfId="4966"/>
    <cellStyle name="Standard 4 5 3 9 2" xfId="4967"/>
    <cellStyle name="Standard 4 5 3 9 3" xfId="4968"/>
    <cellStyle name="Standard 4 5 4" xfId="4969"/>
    <cellStyle name="Standard 4 5 4 2" xfId="4970"/>
    <cellStyle name="Standard 4 5 4 2 2" xfId="4971"/>
    <cellStyle name="Standard 4 5 4 2 2 2" xfId="4972"/>
    <cellStyle name="Standard 4 5 4 2 2 2 2" xfId="4973"/>
    <cellStyle name="Standard 4 5 4 2 2 3" xfId="4974"/>
    <cellStyle name="Standard 4 5 4 2 3" xfId="4975"/>
    <cellStyle name="Standard 4 5 4 2 3 2" xfId="4976"/>
    <cellStyle name="Standard 4 5 4 2 4" xfId="4977"/>
    <cellStyle name="Standard 4 5 4 3" xfId="4978"/>
    <cellStyle name="Standard 4 5 4 3 2" xfId="4979"/>
    <cellStyle name="Standard 4 5 4 3 2 2" xfId="4980"/>
    <cellStyle name="Standard 4 5 4 3 3" xfId="4981"/>
    <cellStyle name="Standard 4 5 4 4" xfId="4982"/>
    <cellStyle name="Standard 4 5 4 4 2" xfId="4983"/>
    <cellStyle name="Standard 4 5 4 4 3" xfId="4984"/>
    <cellStyle name="Standard 4 5 4 5" xfId="4985"/>
    <cellStyle name="Standard 4 5 4 5 2" xfId="4986"/>
    <cellStyle name="Standard 4 5 4 5 3" xfId="4987"/>
    <cellStyle name="Standard 4 5 4 6" xfId="4988"/>
    <cellStyle name="Standard 4 5 4 6 2" xfId="4989"/>
    <cellStyle name="Standard 4 5 4 6 3" xfId="4990"/>
    <cellStyle name="Standard 4 5 4 7" xfId="4991"/>
    <cellStyle name="Standard 4 5 4 8" xfId="4992"/>
    <cellStyle name="Standard 4 5 5" xfId="4993"/>
    <cellStyle name="Standard 4 5 5 2" xfId="4994"/>
    <cellStyle name="Standard 4 5 5 2 2" xfId="4995"/>
    <cellStyle name="Standard 4 5 5 2 2 2" xfId="4996"/>
    <cellStyle name="Standard 4 5 5 2 2 2 2" xfId="4997"/>
    <cellStyle name="Standard 4 5 5 2 2 3" xfId="4998"/>
    <cellStyle name="Standard 4 5 5 2 3" xfId="4999"/>
    <cellStyle name="Standard 4 5 5 2 3 2" xfId="5000"/>
    <cellStyle name="Standard 4 5 5 2 4" xfId="5001"/>
    <cellStyle name="Standard 4 5 5 3" xfId="5002"/>
    <cellStyle name="Standard 4 5 5 3 2" xfId="5003"/>
    <cellStyle name="Standard 4 5 5 3 2 2" xfId="5004"/>
    <cellStyle name="Standard 4 5 5 3 3" xfId="5005"/>
    <cellStyle name="Standard 4 5 5 4" xfId="5006"/>
    <cellStyle name="Standard 4 5 5 4 2" xfId="5007"/>
    <cellStyle name="Standard 4 5 5 4 3" xfId="5008"/>
    <cellStyle name="Standard 4 5 5 5" xfId="5009"/>
    <cellStyle name="Standard 4 5 5 5 2" xfId="5010"/>
    <cellStyle name="Standard 4 5 5 5 3" xfId="5011"/>
    <cellStyle name="Standard 4 5 5 6" xfId="5012"/>
    <cellStyle name="Standard 4 5 5 6 2" xfId="5013"/>
    <cellStyle name="Standard 4 5 5 6 3" xfId="5014"/>
    <cellStyle name="Standard 4 5 5 7" xfId="5015"/>
    <cellStyle name="Standard 4 5 5 8" xfId="5016"/>
    <cellStyle name="Standard 4 5 6" xfId="5017"/>
    <cellStyle name="Standard 4 5 6 2" xfId="5018"/>
    <cellStyle name="Standard 4 5 6 2 2" xfId="5019"/>
    <cellStyle name="Standard 4 5 6 2 2 2" xfId="5020"/>
    <cellStyle name="Standard 4 5 6 2 2 2 2" xfId="5021"/>
    <cellStyle name="Standard 4 5 6 2 2 3" xfId="5022"/>
    <cellStyle name="Standard 4 5 6 2 3" xfId="5023"/>
    <cellStyle name="Standard 4 5 6 2 3 2" xfId="5024"/>
    <cellStyle name="Standard 4 5 6 2 4" xfId="5025"/>
    <cellStyle name="Standard 4 5 6 3" xfId="5026"/>
    <cellStyle name="Standard 4 5 6 3 2" xfId="5027"/>
    <cellStyle name="Standard 4 5 6 3 2 2" xfId="5028"/>
    <cellStyle name="Standard 4 5 6 3 3" xfId="5029"/>
    <cellStyle name="Standard 4 5 6 4" xfId="5030"/>
    <cellStyle name="Standard 4 5 6 4 2" xfId="5031"/>
    <cellStyle name="Standard 4 5 6 4 3" xfId="5032"/>
    <cellStyle name="Standard 4 5 6 5" xfId="5033"/>
    <cellStyle name="Standard 4 5 6 5 2" xfId="5034"/>
    <cellStyle name="Standard 4 5 6 5 3" xfId="5035"/>
    <cellStyle name="Standard 4 5 6 6" xfId="5036"/>
    <cellStyle name="Standard 4 5 6 6 2" xfId="5037"/>
    <cellStyle name="Standard 4 5 6 6 3" xfId="5038"/>
    <cellStyle name="Standard 4 5 6 7" xfId="5039"/>
    <cellStyle name="Standard 4 5 6 8" xfId="5040"/>
    <cellStyle name="Standard 4 5 7" xfId="5041"/>
    <cellStyle name="Standard 4 5 7 2" xfId="5042"/>
    <cellStyle name="Standard 4 5 7 2 2" xfId="5043"/>
    <cellStyle name="Standard 4 5 7 2 2 2" xfId="5044"/>
    <cellStyle name="Standard 4 5 7 2 3" xfId="5045"/>
    <cellStyle name="Standard 4 5 7 3" xfId="5046"/>
    <cellStyle name="Standard 4 5 7 3 2" xfId="5047"/>
    <cellStyle name="Standard 4 5 7 4" xfId="5048"/>
    <cellStyle name="Standard 4 5 8" xfId="5049"/>
    <cellStyle name="Standard 4 5 8 2" xfId="5050"/>
    <cellStyle name="Standard 4 5 8 2 2" xfId="5051"/>
    <cellStyle name="Standard 4 5 8 3" xfId="5052"/>
    <cellStyle name="Standard 4 5 9" xfId="5053"/>
    <cellStyle name="Standard 4 5 9 2" xfId="5054"/>
    <cellStyle name="Standard 4 5 9 3" xfId="5055"/>
    <cellStyle name="Standard 4 6" xfId="5056"/>
    <cellStyle name="Standard 4 6 10" xfId="5057"/>
    <cellStyle name="Standard 4 6 10 2" xfId="5058"/>
    <cellStyle name="Standard 4 6 10 3" xfId="5059"/>
    <cellStyle name="Standard 4 6 11" xfId="5060"/>
    <cellStyle name="Standard 4 6 12" xfId="5061"/>
    <cellStyle name="Standard 4 6 2" xfId="5062"/>
    <cellStyle name="Standard 4 6 2 10" xfId="5063"/>
    <cellStyle name="Standard 4 6 2 11" xfId="5064"/>
    <cellStyle name="Standard 4 6 2 2" xfId="5065"/>
    <cellStyle name="Standard 4 6 2 2 2" xfId="5066"/>
    <cellStyle name="Standard 4 6 2 2 2 2" xfId="5067"/>
    <cellStyle name="Standard 4 6 2 2 2 2 2" xfId="5068"/>
    <cellStyle name="Standard 4 6 2 2 2 2 2 2" xfId="5069"/>
    <cellStyle name="Standard 4 6 2 2 2 2 3" xfId="5070"/>
    <cellStyle name="Standard 4 6 2 2 2 3" xfId="5071"/>
    <cellStyle name="Standard 4 6 2 2 2 3 2" xfId="5072"/>
    <cellStyle name="Standard 4 6 2 2 2 4" xfId="5073"/>
    <cellStyle name="Standard 4 6 2 2 3" xfId="5074"/>
    <cellStyle name="Standard 4 6 2 2 3 2" xfId="5075"/>
    <cellStyle name="Standard 4 6 2 2 3 2 2" xfId="5076"/>
    <cellStyle name="Standard 4 6 2 2 3 3" xfId="5077"/>
    <cellStyle name="Standard 4 6 2 2 4" xfId="5078"/>
    <cellStyle name="Standard 4 6 2 2 4 2" xfId="5079"/>
    <cellStyle name="Standard 4 6 2 2 4 3" xfId="5080"/>
    <cellStyle name="Standard 4 6 2 2 5" xfId="5081"/>
    <cellStyle name="Standard 4 6 2 2 5 2" xfId="5082"/>
    <cellStyle name="Standard 4 6 2 2 5 3" xfId="5083"/>
    <cellStyle name="Standard 4 6 2 2 6" xfId="5084"/>
    <cellStyle name="Standard 4 6 2 2 6 2" xfId="5085"/>
    <cellStyle name="Standard 4 6 2 2 6 3" xfId="5086"/>
    <cellStyle name="Standard 4 6 2 2 7" xfId="5087"/>
    <cellStyle name="Standard 4 6 2 2 8" xfId="5088"/>
    <cellStyle name="Standard 4 6 2 3" xfId="5089"/>
    <cellStyle name="Standard 4 6 2 3 2" xfId="5090"/>
    <cellStyle name="Standard 4 6 2 3 2 2" xfId="5091"/>
    <cellStyle name="Standard 4 6 2 3 2 2 2" xfId="5092"/>
    <cellStyle name="Standard 4 6 2 3 2 2 2 2" xfId="5093"/>
    <cellStyle name="Standard 4 6 2 3 2 2 3" xfId="5094"/>
    <cellStyle name="Standard 4 6 2 3 2 3" xfId="5095"/>
    <cellStyle name="Standard 4 6 2 3 2 3 2" xfId="5096"/>
    <cellStyle name="Standard 4 6 2 3 2 4" xfId="5097"/>
    <cellStyle name="Standard 4 6 2 3 3" xfId="5098"/>
    <cellStyle name="Standard 4 6 2 3 3 2" xfId="5099"/>
    <cellStyle name="Standard 4 6 2 3 3 2 2" xfId="5100"/>
    <cellStyle name="Standard 4 6 2 3 3 3" xfId="5101"/>
    <cellStyle name="Standard 4 6 2 3 4" xfId="5102"/>
    <cellStyle name="Standard 4 6 2 3 4 2" xfId="5103"/>
    <cellStyle name="Standard 4 6 2 3 4 3" xfId="5104"/>
    <cellStyle name="Standard 4 6 2 3 5" xfId="5105"/>
    <cellStyle name="Standard 4 6 2 3 5 2" xfId="5106"/>
    <cellStyle name="Standard 4 6 2 3 5 3" xfId="5107"/>
    <cellStyle name="Standard 4 6 2 3 6" xfId="5108"/>
    <cellStyle name="Standard 4 6 2 3 6 2" xfId="5109"/>
    <cellStyle name="Standard 4 6 2 3 6 3" xfId="5110"/>
    <cellStyle name="Standard 4 6 2 3 7" xfId="5111"/>
    <cellStyle name="Standard 4 6 2 3 8" xfId="5112"/>
    <cellStyle name="Standard 4 6 2 4" xfId="5113"/>
    <cellStyle name="Standard 4 6 2 4 2" xfId="5114"/>
    <cellStyle name="Standard 4 6 2 4 2 2" xfId="5115"/>
    <cellStyle name="Standard 4 6 2 4 2 2 2" xfId="5116"/>
    <cellStyle name="Standard 4 6 2 4 2 2 2 2" xfId="5117"/>
    <cellStyle name="Standard 4 6 2 4 2 2 3" xfId="5118"/>
    <cellStyle name="Standard 4 6 2 4 2 3" xfId="5119"/>
    <cellStyle name="Standard 4 6 2 4 2 3 2" xfId="5120"/>
    <cellStyle name="Standard 4 6 2 4 2 4" xfId="5121"/>
    <cellStyle name="Standard 4 6 2 4 3" xfId="5122"/>
    <cellStyle name="Standard 4 6 2 4 3 2" xfId="5123"/>
    <cellStyle name="Standard 4 6 2 4 3 2 2" xfId="5124"/>
    <cellStyle name="Standard 4 6 2 4 3 3" xfId="5125"/>
    <cellStyle name="Standard 4 6 2 4 4" xfId="5126"/>
    <cellStyle name="Standard 4 6 2 4 4 2" xfId="5127"/>
    <cellStyle name="Standard 4 6 2 4 4 3" xfId="5128"/>
    <cellStyle name="Standard 4 6 2 4 5" xfId="5129"/>
    <cellStyle name="Standard 4 6 2 4 5 2" xfId="5130"/>
    <cellStyle name="Standard 4 6 2 4 5 3" xfId="5131"/>
    <cellStyle name="Standard 4 6 2 4 6" xfId="5132"/>
    <cellStyle name="Standard 4 6 2 4 6 2" xfId="5133"/>
    <cellStyle name="Standard 4 6 2 4 6 3" xfId="5134"/>
    <cellStyle name="Standard 4 6 2 4 7" xfId="5135"/>
    <cellStyle name="Standard 4 6 2 4 8" xfId="5136"/>
    <cellStyle name="Standard 4 6 2 5" xfId="5137"/>
    <cellStyle name="Standard 4 6 2 5 2" xfId="5138"/>
    <cellStyle name="Standard 4 6 2 5 2 2" xfId="5139"/>
    <cellStyle name="Standard 4 6 2 5 2 2 2" xfId="5140"/>
    <cellStyle name="Standard 4 6 2 5 2 3" xfId="5141"/>
    <cellStyle name="Standard 4 6 2 5 3" xfId="5142"/>
    <cellStyle name="Standard 4 6 2 5 3 2" xfId="5143"/>
    <cellStyle name="Standard 4 6 2 5 4" xfId="5144"/>
    <cellStyle name="Standard 4 6 2 6" xfId="5145"/>
    <cellStyle name="Standard 4 6 2 6 2" xfId="5146"/>
    <cellStyle name="Standard 4 6 2 6 2 2" xfId="5147"/>
    <cellStyle name="Standard 4 6 2 6 3" xfId="5148"/>
    <cellStyle name="Standard 4 6 2 7" xfId="5149"/>
    <cellStyle name="Standard 4 6 2 7 2" xfId="5150"/>
    <cellStyle name="Standard 4 6 2 7 3" xfId="5151"/>
    <cellStyle name="Standard 4 6 2 8" xfId="5152"/>
    <cellStyle name="Standard 4 6 2 8 2" xfId="5153"/>
    <cellStyle name="Standard 4 6 2 8 3" xfId="5154"/>
    <cellStyle name="Standard 4 6 2 9" xfId="5155"/>
    <cellStyle name="Standard 4 6 2 9 2" xfId="5156"/>
    <cellStyle name="Standard 4 6 2 9 3" xfId="5157"/>
    <cellStyle name="Standard 4 6 3" xfId="5158"/>
    <cellStyle name="Standard 4 6 3 2" xfId="5159"/>
    <cellStyle name="Standard 4 6 3 2 2" xfId="5160"/>
    <cellStyle name="Standard 4 6 3 2 2 2" xfId="5161"/>
    <cellStyle name="Standard 4 6 3 2 2 2 2" xfId="5162"/>
    <cellStyle name="Standard 4 6 3 2 2 3" xfId="5163"/>
    <cellStyle name="Standard 4 6 3 2 3" xfId="5164"/>
    <cellStyle name="Standard 4 6 3 2 3 2" xfId="5165"/>
    <cellStyle name="Standard 4 6 3 2 4" xfId="5166"/>
    <cellStyle name="Standard 4 6 3 3" xfId="5167"/>
    <cellStyle name="Standard 4 6 3 3 2" xfId="5168"/>
    <cellStyle name="Standard 4 6 3 3 2 2" xfId="5169"/>
    <cellStyle name="Standard 4 6 3 3 3" xfId="5170"/>
    <cellStyle name="Standard 4 6 3 4" xfId="5171"/>
    <cellStyle name="Standard 4 6 3 4 2" xfId="5172"/>
    <cellStyle name="Standard 4 6 3 4 3" xfId="5173"/>
    <cellStyle name="Standard 4 6 3 5" xfId="5174"/>
    <cellStyle name="Standard 4 6 3 5 2" xfId="5175"/>
    <cellStyle name="Standard 4 6 3 5 3" xfId="5176"/>
    <cellStyle name="Standard 4 6 3 6" xfId="5177"/>
    <cellStyle name="Standard 4 6 3 6 2" xfId="5178"/>
    <cellStyle name="Standard 4 6 3 6 3" xfId="5179"/>
    <cellStyle name="Standard 4 6 3 7" xfId="5180"/>
    <cellStyle name="Standard 4 6 3 8" xfId="5181"/>
    <cellStyle name="Standard 4 6 4" xfId="5182"/>
    <cellStyle name="Standard 4 6 4 2" xfId="5183"/>
    <cellStyle name="Standard 4 6 4 2 2" xfId="5184"/>
    <cellStyle name="Standard 4 6 4 2 2 2" xfId="5185"/>
    <cellStyle name="Standard 4 6 4 2 2 2 2" xfId="5186"/>
    <cellStyle name="Standard 4 6 4 2 2 3" xfId="5187"/>
    <cellStyle name="Standard 4 6 4 2 3" xfId="5188"/>
    <cellStyle name="Standard 4 6 4 2 3 2" xfId="5189"/>
    <cellStyle name="Standard 4 6 4 2 4" xfId="5190"/>
    <cellStyle name="Standard 4 6 4 3" xfId="5191"/>
    <cellStyle name="Standard 4 6 4 3 2" xfId="5192"/>
    <cellStyle name="Standard 4 6 4 3 2 2" xfId="5193"/>
    <cellStyle name="Standard 4 6 4 3 3" xfId="5194"/>
    <cellStyle name="Standard 4 6 4 4" xfId="5195"/>
    <cellStyle name="Standard 4 6 4 4 2" xfId="5196"/>
    <cellStyle name="Standard 4 6 4 4 3" xfId="5197"/>
    <cellStyle name="Standard 4 6 4 5" xfId="5198"/>
    <cellStyle name="Standard 4 6 4 5 2" xfId="5199"/>
    <cellStyle name="Standard 4 6 4 5 3" xfId="5200"/>
    <cellStyle name="Standard 4 6 4 6" xfId="5201"/>
    <cellStyle name="Standard 4 6 4 6 2" xfId="5202"/>
    <cellStyle name="Standard 4 6 4 6 3" xfId="5203"/>
    <cellStyle name="Standard 4 6 4 7" xfId="5204"/>
    <cellStyle name="Standard 4 6 4 8" xfId="5205"/>
    <cellStyle name="Standard 4 6 5" xfId="5206"/>
    <cellStyle name="Standard 4 6 5 2" xfId="5207"/>
    <cellStyle name="Standard 4 6 5 2 2" xfId="5208"/>
    <cellStyle name="Standard 4 6 5 2 2 2" xfId="5209"/>
    <cellStyle name="Standard 4 6 5 2 2 2 2" xfId="5210"/>
    <cellStyle name="Standard 4 6 5 2 2 3" xfId="5211"/>
    <cellStyle name="Standard 4 6 5 2 3" xfId="5212"/>
    <cellStyle name="Standard 4 6 5 2 3 2" xfId="5213"/>
    <cellStyle name="Standard 4 6 5 2 4" xfId="5214"/>
    <cellStyle name="Standard 4 6 5 3" xfId="5215"/>
    <cellStyle name="Standard 4 6 5 3 2" xfId="5216"/>
    <cellStyle name="Standard 4 6 5 3 2 2" xfId="5217"/>
    <cellStyle name="Standard 4 6 5 3 3" xfId="5218"/>
    <cellStyle name="Standard 4 6 5 4" xfId="5219"/>
    <cellStyle name="Standard 4 6 5 4 2" xfId="5220"/>
    <cellStyle name="Standard 4 6 5 4 3" xfId="5221"/>
    <cellStyle name="Standard 4 6 5 5" xfId="5222"/>
    <cellStyle name="Standard 4 6 5 5 2" xfId="5223"/>
    <cellStyle name="Standard 4 6 5 5 3" xfId="5224"/>
    <cellStyle name="Standard 4 6 5 6" xfId="5225"/>
    <cellStyle name="Standard 4 6 5 6 2" xfId="5226"/>
    <cellStyle name="Standard 4 6 5 6 3" xfId="5227"/>
    <cellStyle name="Standard 4 6 5 7" xfId="5228"/>
    <cellStyle name="Standard 4 6 5 8" xfId="5229"/>
    <cellStyle name="Standard 4 6 6" xfId="5230"/>
    <cellStyle name="Standard 4 6 6 2" xfId="5231"/>
    <cellStyle name="Standard 4 6 6 2 2" xfId="5232"/>
    <cellStyle name="Standard 4 6 6 2 2 2" xfId="5233"/>
    <cellStyle name="Standard 4 6 6 2 3" xfId="5234"/>
    <cellStyle name="Standard 4 6 6 3" xfId="5235"/>
    <cellStyle name="Standard 4 6 6 3 2" xfId="5236"/>
    <cellStyle name="Standard 4 6 6 4" xfId="5237"/>
    <cellStyle name="Standard 4 6 7" xfId="5238"/>
    <cellStyle name="Standard 4 6 7 2" xfId="5239"/>
    <cellStyle name="Standard 4 6 7 2 2" xfId="5240"/>
    <cellStyle name="Standard 4 6 7 3" xfId="5241"/>
    <cellStyle name="Standard 4 6 8" xfId="5242"/>
    <cellStyle name="Standard 4 6 8 2" xfId="5243"/>
    <cellStyle name="Standard 4 6 8 3" xfId="5244"/>
    <cellStyle name="Standard 4 6 9" xfId="5245"/>
    <cellStyle name="Standard 4 6 9 2" xfId="5246"/>
    <cellStyle name="Standard 4 6 9 3" xfId="5247"/>
    <cellStyle name="Standard 4 7" xfId="5248"/>
    <cellStyle name="Standard 4 7 10" xfId="5249"/>
    <cellStyle name="Standard 4 7 11" xfId="5250"/>
    <cellStyle name="Standard 4 7 2" xfId="5251"/>
    <cellStyle name="Standard 4 7 2 2" xfId="5252"/>
    <cellStyle name="Standard 4 7 2 2 2" xfId="5253"/>
    <cellStyle name="Standard 4 7 2 2 2 2" xfId="5254"/>
    <cellStyle name="Standard 4 7 2 2 2 2 2" xfId="5255"/>
    <cellStyle name="Standard 4 7 2 2 2 3" xfId="5256"/>
    <cellStyle name="Standard 4 7 2 2 3" xfId="5257"/>
    <cellStyle name="Standard 4 7 2 2 3 2" xfId="5258"/>
    <cellStyle name="Standard 4 7 2 2 4" xfId="5259"/>
    <cellStyle name="Standard 4 7 2 3" xfId="5260"/>
    <cellStyle name="Standard 4 7 2 3 2" xfId="5261"/>
    <cellStyle name="Standard 4 7 2 3 2 2" xfId="5262"/>
    <cellStyle name="Standard 4 7 2 3 3" xfId="5263"/>
    <cellStyle name="Standard 4 7 2 4" xfId="5264"/>
    <cellStyle name="Standard 4 7 2 4 2" xfId="5265"/>
    <cellStyle name="Standard 4 7 2 4 3" xfId="5266"/>
    <cellStyle name="Standard 4 7 2 5" xfId="5267"/>
    <cellStyle name="Standard 4 7 2 5 2" xfId="5268"/>
    <cellStyle name="Standard 4 7 2 5 3" xfId="5269"/>
    <cellStyle name="Standard 4 7 2 6" xfId="5270"/>
    <cellStyle name="Standard 4 7 2 6 2" xfId="5271"/>
    <cellStyle name="Standard 4 7 2 6 3" xfId="5272"/>
    <cellStyle name="Standard 4 7 2 7" xfId="5273"/>
    <cellStyle name="Standard 4 7 2 8" xfId="5274"/>
    <cellStyle name="Standard 4 7 3" xfId="5275"/>
    <cellStyle name="Standard 4 7 3 2" xfId="5276"/>
    <cellStyle name="Standard 4 7 3 2 2" xfId="5277"/>
    <cellStyle name="Standard 4 7 3 2 2 2" xfId="5278"/>
    <cellStyle name="Standard 4 7 3 2 2 2 2" xfId="5279"/>
    <cellStyle name="Standard 4 7 3 2 2 3" xfId="5280"/>
    <cellStyle name="Standard 4 7 3 2 3" xfId="5281"/>
    <cellStyle name="Standard 4 7 3 2 3 2" xfId="5282"/>
    <cellStyle name="Standard 4 7 3 2 4" xfId="5283"/>
    <cellStyle name="Standard 4 7 3 3" xfId="5284"/>
    <cellStyle name="Standard 4 7 3 3 2" xfId="5285"/>
    <cellStyle name="Standard 4 7 3 3 2 2" xfId="5286"/>
    <cellStyle name="Standard 4 7 3 3 3" xfId="5287"/>
    <cellStyle name="Standard 4 7 3 4" xfId="5288"/>
    <cellStyle name="Standard 4 7 3 4 2" xfId="5289"/>
    <cellStyle name="Standard 4 7 3 4 3" xfId="5290"/>
    <cellStyle name="Standard 4 7 3 5" xfId="5291"/>
    <cellStyle name="Standard 4 7 3 5 2" xfId="5292"/>
    <cellStyle name="Standard 4 7 3 5 3" xfId="5293"/>
    <cellStyle name="Standard 4 7 3 6" xfId="5294"/>
    <cellStyle name="Standard 4 7 3 6 2" xfId="5295"/>
    <cellStyle name="Standard 4 7 3 6 3" xfId="5296"/>
    <cellStyle name="Standard 4 7 3 7" xfId="5297"/>
    <cellStyle name="Standard 4 7 3 8" xfId="5298"/>
    <cellStyle name="Standard 4 7 4" xfId="5299"/>
    <cellStyle name="Standard 4 7 4 2" xfId="5300"/>
    <cellStyle name="Standard 4 7 4 2 2" xfId="5301"/>
    <cellStyle name="Standard 4 7 4 2 2 2" xfId="5302"/>
    <cellStyle name="Standard 4 7 4 2 2 2 2" xfId="5303"/>
    <cellStyle name="Standard 4 7 4 2 2 3" xfId="5304"/>
    <cellStyle name="Standard 4 7 4 2 3" xfId="5305"/>
    <cellStyle name="Standard 4 7 4 2 3 2" xfId="5306"/>
    <cellStyle name="Standard 4 7 4 2 4" xfId="5307"/>
    <cellStyle name="Standard 4 7 4 3" xfId="5308"/>
    <cellStyle name="Standard 4 7 4 3 2" xfId="5309"/>
    <cellStyle name="Standard 4 7 4 3 2 2" xfId="5310"/>
    <cellStyle name="Standard 4 7 4 3 3" xfId="5311"/>
    <cellStyle name="Standard 4 7 4 4" xfId="5312"/>
    <cellStyle name="Standard 4 7 4 4 2" xfId="5313"/>
    <cellStyle name="Standard 4 7 4 4 3" xfId="5314"/>
    <cellStyle name="Standard 4 7 4 5" xfId="5315"/>
    <cellStyle name="Standard 4 7 4 5 2" xfId="5316"/>
    <cellStyle name="Standard 4 7 4 5 3" xfId="5317"/>
    <cellStyle name="Standard 4 7 4 6" xfId="5318"/>
    <cellStyle name="Standard 4 7 4 6 2" xfId="5319"/>
    <cellStyle name="Standard 4 7 4 6 3" xfId="5320"/>
    <cellStyle name="Standard 4 7 4 7" xfId="5321"/>
    <cellStyle name="Standard 4 7 4 8" xfId="5322"/>
    <cellStyle name="Standard 4 7 5" xfId="5323"/>
    <cellStyle name="Standard 4 7 5 2" xfId="5324"/>
    <cellStyle name="Standard 4 7 5 2 2" xfId="5325"/>
    <cellStyle name="Standard 4 7 5 2 2 2" xfId="5326"/>
    <cellStyle name="Standard 4 7 5 2 3" xfId="5327"/>
    <cellStyle name="Standard 4 7 5 3" xfId="5328"/>
    <cellStyle name="Standard 4 7 5 3 2" xfId="5329"/>
    <cellStyle name="Standard 4 7 5 4" xfId="5330"/>
    <cellStyle name="Standard 4 7 6" xfId="5331"/>
    <cellStyle name="Standard 4 7 6 2" xfId="5332"/>
    <cellStyle name="Standard 4 7 6 2 2" xfId="5333"/>
    <cellStyle name="Standard 4 7 6 3" xfId="5334"/>
    <cellStyle name="Standard 4 7 7" xfId="5335"/>
    <cellStyle name="Standard 4 7 7 2" xfId="5336"/>
    <cellStyle name="Standard 4 7 7 3" xfId="5337"/>
    <cellStyle name="Standard 4 7 8" xfId="5338"/>
    <cellStyle name="Standard 4 7 8 2" xfId="5339"/>
    <cellStyle name="Standard 4 7 8 3" xfId="5340"/>
    <cellStyle name="Standard 4 7 9" xfId="5341"/>
    <cellStyle name="Standard 4 7 9 2" xfId="5342"/>
    <cellStyle name="Standard 4 7 9 3" xfId="5343"/>
    <cellStyle name="Standard 4 8" xfId="5344"/>
    <cellStyle name="Standard 4 8 10" xfId="5345"/>
    <cellStyle name="Standard 4 8 11" xfId="5346"/>
    <cellStyle name="Standard 4 8 2" xfId="5347"/>
    <cellStyle name="Standard 4 8 2 2" xfId="5348"/>
    <cellStyle name="Standard 4 8 2 2 2" xfId="5349"/>
    <cellStyle name="Standard 4 8 2 2 2 2" xfId="5350"/>
    <cellStyle name="Standard 4 8 2 2 2 2 2" xfId="5351"/>
    <cellStyle name="Standard 4 8 2 2 2 3" xfId="5352"/>
    <cellStyle name="Standard 4 8 2 2 3" xfId="5353"/>
    <cellStyle name="Standard 4 8 2 2 3 2" xfId="5354"/>
    <cellStyle name="Standard 4 8 2 2 4" xfId="5355"/>
    <cellStyle name="Standard 4 8 2 3" xfId="5356"/>
    <cellStyle name="Standard 4 8 2 3 2" xfId="5357"/>
    <cellStyle name="Standard 4 8 2 3 2 2" xfId="5358"/>
    <cellStyle name="Standard 4 8 2 3 3" xfId="5359"/>
    <cellStyle name="Standard 4 8 2 4" xfId="5360"/>
    <cellStyle name="Standard 4 8 2 4 2" xfId="5361"/>
    <cellStyle name="Standard 4 8 2 4 3" xfId="5362"/>
    <cellStyle name="Standard 4 8 2 5" xfId="5363"/>
    <cellStyle name="Standard 4 8 2 5 2" xfId="5364"/>
    <cellStyle name="Standard 4 8 2 5 3" xfId="5365"/>
    <cellStyle name="Standard 4 8 2 6" xfId="5366"/>
    <cellStyle name="Standard 4 8 2 6 2" xfId="5367"/>
    <cellStyle name="Standard 4 8 2 6 3" xfId="5368"/>
    <cellStyle name="Standard 4 8 2 7" xfId="5369"/>
    <cellStyle name="Standard 4 8 2 8" xfId="5370"/>
    <cellStyle name="Standard 4 8 3" xfId="5371"/>
    <cellStyle name="Standard 4 8 3 2" xfId="5372"/>
    <cellStyle name="Standard 4 8 3 2 2" xfId="5373"/>
    <cellStyle name="Standard 4 8 3 2 2 2" xfId="5374"/>
    <cellStyle name="Standard 4 8 3 2 2 2 2" xfId="5375"/>
    <cellStyle name="Standard 4 8 3 2 2 3" xfId="5376"/>
    <cellStyle name="Standard 4 8 3 2 3" xfId="5377"/>
    <cellStyle name="Standard 4 8 3 2 3 2" xfId="5378"/>
    <cellStyle name="Standard 4 8 3 2 4" xfId="5379"/>
    <cellStyle name="Standard 4 8 3 3" xfId="5380"/>
    <cellStyle name="Standard 4 8 3 3 2" xfId="5381"/>
    <cellStyle name="Standard 4 8 3 3 2 2" xfId="5382"/>
    <cellStyle name="Standard 4 8 3 3 3" xfId="5383"/>
    <cellStyle name="Standard 4 8 3 4" xfId="5384"/>
    <cellStyle name="Standard 4 8 3 4 2" xfId="5385"/>
    <cellStyle name="Standard 4 8 3 4 3" xfId="5386"/>
    <cellStyle name="Standard 4 8 3 5" xfId="5387"/>
    <cellStyle name="Standard 4 8 3 5 2" xfId="5388"/>
    <cellStyle name="Standard 4 8 3 5 3" xfId="5389"/>
    <cellStyle name="Standard 4 8 3 6" xfId="5390"/>
    <cellStyle name="Standard 4 8 3 6 2" xfId="5391"/>
    <cellStyle name="Standard 4 8 3 6 3" xfId="5392"/>
    <cellStyle name="Standard 4 8 3 7" xfId="5393"/>
    <cellStyle name="Standard 4 8 3 8" xfId="5394"/>
    <cellStyle name="Standard 4 8 4" xfId="5395"/>
    <cellStyle name="Standard 4 8 4 2" xfId="5396"/>
    <cellStyle name="Standard 4 8 4 2 2" xfId="5397"/>
    <cellStyle name="Standard 4 8 4 2 2 2" xfId="5398"/>
    <cellStyle name="Standard 4 8 4 2 2 2 2" xfId="5399"/>
    <cellStyle name="Standard 4 8 4 2 2 3" xfId="5400"/>
    <cellStyle name="Standard 4 8 4 2 3" xfId="5401"/>
    <cellStyle name="Standard 4 8 4 2 3 2" xfId="5402"/>
    <cellStyle name="Standard 4 8 4 2 4" xfId="5403"/>
    <cellStyle name="Standard 4 8 4 3" xfId="5404"/>
    <cellStyle name="Standard 4 8 4 3 2" xfId="5405"/>
    <cellStyle name="Standard 4 8 4 3 2 2" xfId="5406"/>
    <cellStyle name="Standard 4 8 4 3 3" xfId="5407"/>
    <cellStyle name="Standard 4 8 4 4" xfId="5408"/>
    <cellStyle name="Standard 4 8 4 4 2" xfId="5409"/>
    <cellStyle name="Standard 4 8 4 4 3" xfId="5410"/>
    <cellStyle name="Standard 4 8 4 5" xfId="5411"/>
    <cellStyle name="Standard 4 8 4 5 2" xfId="5412"/>
    <cellStyle name="Standard 4 8 4 5 3" xfId="5413"/>
    <cellStyle name="Standard 4 8 4 6" xfId="5414"/>
    <cellStyle name="Standard 4 8 4 6 2" xfId="5415"/>
    <cellStyle name="Standard 4 8 4 6 3" xfId="5416"/>
    <cellStyle name="Standard 4 8 4 7" xfId="5417"/>
    <cellStyle name="Standard 4 8 4 8" xfId="5418"/>
    <cellStyle name="Standard 4 8 5" xfId="5419"/>
    <cellStyle name="Standard 4 8 5 2" xfId="5420"/>
    <cellStyle name="Standard 4 8 5 2 2" xfId="5421"/>
    <cellStyle name="Standard 4 8 5 2 2 2" xfId="5422"/>
    <cellStyle name="Standard 4 8 5 2 3" xfId="5423"/>
    <cellStyle name="Standard 4 8 5 3" xfId="5424"/>
    <cellStyle name="Standard 4 8 5 3 2" xfId="5425"/>
    <cellStyle name="Standard 4 8 5 4" xfId="5426"/>
    <cellStyle name="Standard 4 8 6" xfId="5427"/>
    <cellStyle name="Standard 4 8 6 2" xfId="5428"/>
    <cellStyle name="Standard 4 8 6 2 2" xfId="5429"/>
    <cellStyle name="Standard 4 8 6 3" xfId="5430"/>
    <cellStyle name="Standard 4 8 7" xfId="5431"/>
    <cellStyle name="Standard 4 8 7 2" xfId="5432"/>
    <cellStyle name="Standard 4 8 7 3" xfId="5433"/>
    <cellStyle name="Standard 4 8 8" xfId="5434"/>
    <cellStyle name="Standard 4 8 8 2" xfId="5435"/>
    <cellStyle name="Standard 4 8 8 3" xfId="5436"/>
    <cellStyle name="Standard 4 8 9" xfId="5437"/>
    <cellStyle name="Standard 4 8 9 2" xfId="5438"/>
    <cellStyle name="Standard 4 8 9 3" xfId="5439"/>
    <cellStyle name="Standard 4 9" xfId="5440"/>
    <cellStyle name="Standard 4 9 2" xfId="5441"/>
    <cellStyle name="Standard 4 9 2 2" xfId="5442"/>
    <cellStyle name="Standard 4 9 2 2 2" xfId="5443"/>
    <cellStyle name="Standard 4 9 2 2 2 2" xfId="5444"/>
    <cellStyle name="Standard 4 9 2 2 3" xfId="5445"/>
    <cellStyle name="Standard 4 9 2 3" xfId="5446"/>
    <cellStyle name="Standard 4 9 2 3 2" xfId="5447"/>
    <cellStyle name="Standard 4 9 2 4" xfId="5448"/>
    <cellStyle name="Standard 4 9 3" xfId="5449"/>
    <cellStyle name="Standard 4 9 3 2" xfId="5450"/>
    <cellStyle name="Standard 4 9 3 2 2" xfId="5451"/>
    <cellStyle name="Standard 4 9 3 3" xfId="5452"/>
    <cellStyle name="Standard 4 9 4" xfId="5453"/>
    <cellStyle name="Standard 4 9 4 2" xfId="5454"/>
    <cellStyle name="Standard 4 9 4 3" xfId="5455"/>
    <cellStyle name="Standard 4 9 5" xfId="5456"/>
    <cellStyle name="Standard 4 9 5 2" xfId="5457"/>
    <cellStyle name="Standard 4 9 5 3" xfId="5458"/>
    <cellStyle name="Standard 4 9 6" xfId="5459"/>
    <cellStyle name="Standard 4 9 6 2" xfId="5460"/>
    <cellStyle name="Standard 4 9 6 3" xfId="5461"/>
    <cellStyle name="Standard 4 9 7" xfId="5462"/>
    <cellStyle name="Standard 4 9 8" xfId="5463"/>
    <cellStyle name="Standard 40" xfId="5464"/>
    <cellStyle name="Standard 40 2" xfId="5465"/>
    <cellStyle name="Standard 40 2 2" xfId="5466"/>
    <cellStyle name="Standard 40 2 2 2" xfId="5467"/>
    <cellStyle name="Standard 40 2 2 2 2" xfId="5468"/>
    <cellStyle name="Standard 40 2 2 3" xfId="5469"/>
    <cellStyle name="Standard 40 2 3" xfId="5470"/>
    <cellStyle name="Standard 40 2 3 2" xfId="5471"/>
    <cellStyle name="Standard 40 2 4" xfId="5472"/>
    <cellStyle name="Standard 40 3" xfId="5473"/>
    <cellStyle name="Standard 40 3 2" xfId="5474"/>
    <cellStyle name="Standard 40 3 2 2" xfId="5475"/>
    <cellStyle name="Standard 40 3 3" xfId="5476"/>
    <cellStyle name="Standard 40 4" xfId="5477"/>
    <cellStyle name="Standard 40 4 2" xfId="5478"/>
    <cellStyle name="Standard 40 4 3" xfId="5479"/>
    <cellStyle name="Standard 40 5" xfId="5480"/>
    <cellStyle name="Standard 40 5 2" xfId="5481"/>
    <cellStyle name="Standard 40 5 3" xfId="5482"/>
    <cellStyle name="Standard 40 6" xfId="5483"/>
    <cellStyle name="Standard 40 6 2" xfId="5484"/>
    <cellStyle name="Standard 40 6 3" xfId="5485"/>
    <cellStyle name="Standard 40 7" xfId="5486"/>
    <cellStyle name="Standard 40 8" xfId="5487"/>
    <cellStyle name="Standard 41" xfId="5488"/>
    <cellStyle name="Standard 42" xfId="5489"/>
    <cellStyle name="Standard 43" xfId="5490"/>
    <cellStyle name="Standard 44" xfId="5491"/>
    <cellStyle name="Standard 45" xfId="5492"/>
    <cellStyle name="Standard 46" xfId="5493"/>
    <cellStyle name="Standard 47" xfId="5494"/>
    <cellStyle name="Standard 48" xfId="5495"/>
    <cellStyle name="Standard 49" xfId="5496"/>
    <cellStyle name="Standard 5" xfId="5497"/>
    <cellStyle name="Standard 5 2" xfId="5498"/>
    <cellStyle name="Standard 5 2 2" xfId="5499"/>
    <cellStyle name="Standard 5 3" xfId="5500"/>
    <cellStyle name="Standard 5 3 10" xfId="5501"/>
    <cellStyle name="Standard 5 3 10 2" xfId="5502"/>
    <cellStyle name="Standard 5 3 10 3" xfId="5503"/>
    <cellStyle name="Standard 5 3 11" xfId="5504"/>
    <cellStyle name="Standard 5 3 11 2" xfId="5505"/>
    <cellStyle name="Standard 5 3 12" xfId="5506"/>
    <cellStyle name="Standard 5 3 2" xfId="5507"/>
    <cellStyle name="Standard 5 3 2 10" xfId="5508"/>
    <cellStyle name="Standard 5 3 2 11" xfId="5509"/>
    <cellStyle name="Standard 5 3 2 2" xfId="5510"/>
    <cellStyle name="Standard 5 3 2 2 2" xfId="5511"/>
    <cellStyle name="Standard 5 3 2 2 2 2" xfId="5512"/>
    <cellStyle name="Standard 5 3 2 2 2 2 2" xfId="5513"/>
    <cellStyle name="Standard 5 3 2 2 2 2 2 2" xfId="5514"/>
    <cellStyle name="Standard 5 3 2 2 2 2 3" xfId="5515"/>
    <cellStyle name="Standard 5 3 2 2 2 3" xfId="5516"/>
    <cellStyle name="Standard 5 3 2 2 2 3 2" xfId="5517"/>
    <cellStyle name="Standard 5 3 2 2 2 4" xfId="5518"/>
    <cellStyle name="Standard 5 3 2 2 3" xfId="5519"/>
    <cellStyle name="Standard 5 3 2 2 3 2" xfId="5520"/>
    <cellStyle name="Standard 5 3 2 2 3 2 2" xfId="5521"/>
    <cellStyle name="Standard 5 3 2 2 3 3" xfId="5522"/>
    <cellStyle name="Standard 5 3 2 2 4" xfId="5523"/>
    <cellStyle name="Standard 5 3 2 2 4 2" xfId="5524"/>
    <cellStyle name="Standard 5 3 2 2 4 3" xfId="5525"/>
    <cellStyle name="Standard 5 3 2 2 5" xfId="5526"/>
    <cellStyle name="Standard 5 3 2 2 5 2" xfId="5527"/>
    <cellStyle name="Standard 5 3 2 2 5 3" xfId="5528"/>
    <cellStyle name="Standard 5 3 2 2 6" xfId="5529"/>
    <cellStyle name="Standard 5 3 2 2 6 2" xfId="5530"/>
    <cellStyle name="Standard 5 3 2 2 6 3" xfId="5531"/>
    <cellStyle name="Standard 5 3 2 2 7" xfId="5532"/>
    <cellStyle name="Standard 5 3 2 2 8" xfId="5533"/>
    <cellStyle name="Standard 5 3 2 3" xfId="5534"/>
    <cellStyle name="Standard 5 3 2 3 2" xfId="5535"/>
    <cellStyle name="Standard 5 3 2 3 2 2" xfId="5536"/>
    <cellStyle name="Standard 5 3 2 3 2 2 2" xfId="5537"/>
    <cellStyle name="Standard 5 3 2 3 2 2 2 2" xfId="5538"/>
    <cellStyle name="Standard 5 3 2 3 2 2 3" xfId="5539"/>
    <cellStyle name="Standard 5 3 2 3 2 3" xfId="5540"/>
    <cellStyle name="Standard 5 3 2 3 2 3 2" xfId="5541"/>
    <cellStyle name="Standard 5 3 2 3 2 4" xfId="5542"/>
    <cellStyle name="Standard 5 3 2 3 3" xfId="5543"/>
    <cellStyle name="Standard 5 3 2 3 3 2" xfId="5544"/>
    <cellStyle name="Standard 5 3 2 3 3 2 2" xfId="5545"/>
    <cellStyle name="Standard 5 3 2 3 3 3" xfId="5546"/>
    <cellStyle name="Standard 5 3 2 3 4" xfId="5547"/>
    <cellStyle name="Standard 5 3 2 3 4 2" xfId="5548"/>
    <cellStyle name="Standard 5 3 2 3 4 3" xfId="5549"/>
    <cellStyle name="Standard 5 3 2 3 5" xfId="5550"/>
    <cellStyle name="Standard 5 3 2 3 5 2" xfId="5551"/>
    <cellStyle name="Standard 5 3 2 3 5 3" xfId="5552"/>
    <cellStyle name="Standard 5 3 2 3 6" xfId="5553"/>
    <cellStyle name="Standard 5 3 2 3 6 2" xfId="5554"/>
    <cellStyle name="Standard 5 3 2 3 6 3" xfId="5555"/>
    <cellStyle name="Standard 5 3 2 3 7" xfId="5556"/>
    <cellStyle name="Standard 5 3 2 3 8" xfId="5557"/>
    <cellStyle name="Standard 5 3 2 4" xfId="5558"/>
    <cellStyle name="Standard 5 3 2 4 2" xfId="5559"/>
    <cellStyle name="Standard 5 3 2 4 2 2" xfId="5560"/>
    <cellStyle name="Standard 5 3 2 4 2 2 2" xfId="5561"/>
    <cellStyle name="Standard 5 3 2 4 2 2 2 2" xfId="5562"/>
    <cellStyle name="Standard 5 3 2 4 2 2 3" xfId="5563"/>
    <cellStyle name="Standard 5 3 2 4 2 3" xfId="5564"/>
    <cellStyle name="Standard 5 3 2 4 2 3 2" xfId="5565"/>
    <cellStyle name="Standard 5 3 2 4 2 4" xfId="5566"/>
    <cellStyle name="Standard 5 3 2 4 3" xfId="5567"/>
    <cellStyle name="Standard 5 3 2 4 3 2" xfId="5568"/>
    <cellStyle name="Standard 5 3 2 4 3 2 2" xfId="5569"/>
    <cellStyle name="Standard 5 3 2 4 3 3" xfId="5570"/>
    <cellStyle name="Standard 5 3 2 4 4" xfId="5571"/>
    <cellStyle name="Standard 5 3 2 4 4 2" xfId="5572"/>
    <cellStyle name="Standard 5 3 2 4 4 3" xfId="5573"/>
    <cellStyle name="Standard 5 3 2 4 5" xfId="5574"/>
    <cellStyle name="Standard 5 3 2 4 5 2" xfId="5575"/>
    <cellStyle name="Standard 5 3 2 4 5 3" xfId="5576"/>
    <cellStyle name="Standard 5 3 2 4 6" xfId="5577"/>
    <cellStyle name="Standard 5 3 2 4 6 2" xfId="5578"/>
    <cellStyle name="Standard 5 3 2 4 6 3" xfId="5579"/>
    <cellStyle name="Standard 5 3 2 4 7" xfId="5580"/>
    <cellStyle name="Standard 5 3 2 4 8" xfId="5581"/>
    <cellStyle name="Standard 5 3 2 5" xfId="5582"/>
    <cellStyle name="Standard 5 3 2 5 2" xfId="5583"/>
    <cellStyle name="Standard 5 3 2 5 2 2" xfId="5584"/>
    <cellStyle name="Standard 5 3 2 5 2 2 2" xfId="5585"/>
    <cellStyle name="Standard 5 3 2 5 2 3" xfId="5586"/>
    <cellStyle name="Standard 5 3 2 5 3" xfId="5587"/>
    <cellStyle name="Standard 5 3 2 5 3 2" xfId="5588"/>
    <cellStyle name="Standard 5 3 2 5 4" xfId="5589"/>
    <cellStyle name="Standard 5 3 2 6" xfId="5590"/>
    <cellStyle name="Standard 5 3 2 6 2" xfId="5591"/>
    <cellStyle name="Standard 5 3 2 6 2 2" xfId="5592"/>
    <cellStyle name="Standard 5 3 2 6 3" xfId="5593"/>
    <cellStyle name="Standard 5 3 2 7" xfId="5594"/>
    <cellStyle name="Standard 5 3 2 7 2" xfId="5595"/>
    <cellStyle name="Standard 5 3 2 7 3" xfId="5596"/>
    <cellStyle name="Standard 5 3 2 8" xfId="5597"/>
    <cellStyle name="Standard 5 3 2 8 2" xfId="5598"/>
    <cellStyle name="Standard 5 3 2 8 3" xfId="5599"/>
    <cellStyle name="Standard 5 3 2 9" xfId="5600"/>
    <cellStyle name="Standard 5 3 2 9 2" xfId="5601"/>
    <cellStyle name="Standard 5 3 2 9 3" xfId="5602"/>
    <cellStyle name="Standard 5 3 3" xfId="5603"/>
    <cellStyle name="Standard 5 3 3 2" xfId="5604"/>
    <cellStyle name="Standard 5 3 3 2 2" xfId="5605"/>
    <cellStyle name="Standard 5 3 3 2 2 2" xfId="5606"/>
    <cellStyle name="Standard 5 3 3 2 2 2 2" xfId="5607"/>
    <cellStyle name="Standard 5 3 3 2 2 3" xfId="5608"/>
    <cellStyle name="Standard 5 3 3 2 3" xfId="5609"/>
    <cellStyle name="Standard 5 3 3 2 3 2" xfId="5610"/>
    <cellStyle name="Standard 5 3 3 2 4" xfId="5611"/>
    <cellStyle name="Standard 5 3 3 3" xfId="5612"/>
    <cellStyle name="Standard 5 3 3 3 2" xfId="5613"/>
    <cellStyle name="Standard 5 3 3 3 2 2" xfId="5614"/>
    <cellStyle name="Standard 5 3 3 3 3" xfId="5615"/>
    <cellStyle name="Standard 5 3 3 4" xfId="5616"/>
    <cellStyle name="Standard 5 3 3 4 2" xfId="5617"/>
    <cellStyle name="Standard 5 3 3 4 3" xfId="5618"/>
    <cellStyle name="Standard 5 3 3 5" xfId="5619"/>
    <cellStyle name="Standard 5 3 3 5 2" xfId="5620"/>
    <cellStyle name="Standard 5 3 3 5 3" xfId="5621"/>
    <cellStyle name="Standard 5 3 3 6" xfId="5622"/>
    <cellStyle name="Standard 5 3 3 6 2" xfId="5623"/>
    <cellStyle name="Standard 5 3 3 6 3" xfId="5624"/>
    <cellStyle name="Standard 5 3 3 7" xfId="5625"/>
    <cellStyle name="Standard 5 3 3 8" xfId="5626"/>
    <cellStyle name="Standard 5 3 4" xfId="5627"/>
    <cellStyle name="Standard 5 3 4 2" xfId="5628"/>
    <cellStyle name="Standard 5 3 4 2 2" xfId="5629"/>
    <cellStyle name="Standard 5 3 4 2 2 2" xfId="5630"/>
    <cellStyle name="Standard 5 3 4 2 2 2 2" xfId="5631"/>
    <cellStyle name="Standard 5 3 4 2 2 3" xfId="5632"/>
    <cellStyle name="Standard 5 3 4 2 3" xfId="5633"/>
    <cellStyle name="Standard 5 3 4 2 3 2" xfId="5634"/>
    <cellStyle name="Standard 5 3 4 2 4" xfId="5635"/>
    <cellStyle name="Standard 5 3 4 3" xfId="5636"/>
    <cellStyle name="Standard 5 3 4 3 2" xfId="5637"/>
    <cellStyle name="Standard 5 3 4 3 2 2" xfId="5638"/>
    <cellStyle name="Standard 5 3 4 3 3" xfId="5639"/>
    <cellStyle name="Standard 5 3 4 4" xfId="5640"/>
    <cellStyle name="Standard 5 3 4 4 2" xfId="5641"/>
    <cellStyle name="Standard 5 3 4 4 3" xfId="5642"/>
    <cellStyle name="Standard 5 3 4 5" xfId="5643"/>
    <cellStyle name="Standard 5 3 4 5 2" xfId="5644"/>
    <cellStyle name="Standard 5 3 4 5 3" xfId="5645"/>
    <cellStyle name="Standard 5 3 4 6" xfId="5646"/>
    <cellStyle name="Standard 5 3 4 6 2" xfId="5647"/>
    <cellStyle name="Standard 5 3 4 6 3" xfId="5648"/>
    <cellStyle name="Standard 5 3 4 7" xfId="5649"/>
    <cellStyle name="Standard 5 3 4 8" xfId="5650"/>
    <cellStyle name="Standard 5 3 5" xfId="5651"/>
    <cellStyle name="Standard 5 3 5 2" xfId="5652"/>
    <cellStyle name="Standard 5 3 5 2 2" xfId="5653"/>
    <cellStyle name="Standard 5 3 5 2 2 2" xfId="5654"/>
    <cellStyle name="Standard 5 3 5 2 2 2 2" xfId="5655"/>
    <cellStyle name="Standard 5 3 5 2 2 3" xfId="5656"/>
    <cellStyle name="Standard 5 3 5 2 3" xfId="5657"/>
    <cellStyle name="Standard 5 3 5 2 3 2" xfId="5658"/>
    <cellStyle name="Standard 5 3 5 2 4" xfId="5659"/>
    <cellStyle name="Standard 5 3 5 3" xfId="5660"/>
    <cellStyle name="Standard 5 3 5 3 2" xfId="5661"/>
    <cellStyle name="Standard 5 3 5 3 2 2" xfId="5662"/>
    <cellStyle name="Standard 5 3 5 3 3" xfId="5663"/>
    <cellStyle name="Standard 5 3 5 4" xfId="5664"/>
    <cellStyle name="Standard 5 3 5 4 2" xfId="5665"/>
    <cellStyle name="Standard 5 3 5 4 3" xfId="5666"/>
    <cellStyle name="Standard 5 3 5 5" xfId="5667"/>
    <cellStyle name="Standard 5 3 5 5 2" xfId="5668"/>
    <cellStyle name="Standard 5 3 5 5 3" xfId="5669"/>
    <cellStyle name="Standard 5 3 5 6" xfId="5670"/>
    <cellStyle name="Standard 5 3 5 6 2" xfId="5671"/>
    <cellStyle name="Standard 5 3 5 6 3" xfId="5672"/>
    <cellStyle name="Standard 5 3 5 7" xfId="5673"/>
    <cellStyle name="Standard 5 3 5 8" xfId="5674"/>
    <cellStyle name="Standard 5 3 6" xfId="5675"/>
    <cellStyle name="Standard 5 3 6 2" xfId="5676"/>
    <cellStyle name="Standard 5 3 6 2 2" xfId="5677"/>
    <cellStyle name="Standard 5 3 6 2 2 2" xfId="5678"/>
    <cellStyle name="Standard 5 3 6 2 3" xfId="5679"/>
    <cellStyle name="Standard 5 3 6 3" xfId="5680"/>
    <cellStyle name="Standard 5 3 6 3 2" xfId="5681"/>
    <cellStyle name="Standard 5 3 6 4" xfId="5682"/>
    <cellStyle name="Standard 5 3 7" xfId="5683"/>
    <cellStyle name="Standard 5 3 7 2" xfId="5684"/>
    <cellStyle name="Standard 5 3 7 2 2" xfId="5685"/>
    <cellStyle name="Standard 5 3 7 3" xfId="5686"/>
    <cellStyle name="Standard 5 3 8" xfId="5687"/>
    <cellStyle name="Standard 5 3 8 2" xfId="5688"/>
    <cellStyle name="Standard 5 3 8 3" xfId="5689"/>
    <cellStyle name="Standard 5 3 9" xfId="5690"/>
    <cellStyle name="Standard 5 3 9 2" xfId="5691"/>
    <cellStyle name="Standard 5 3 9 3" xfId="5692"/>
    <cellStyle name="Standard 5 4" xfId="5693"/>
    <cellStyle name="Standard 5 4 10" xfId="5694"/>
    <cellStyle name="Standard 5 4 11" xfId="5695"/>
    <cellStyle name="Standard 5 4 2" xfId="5696"/>
    <cellStyle name="Standard 5 4 2 2" xfId="5697"/>
    <cellStyle name="Standard 5 4 2 2 2" xfId="5698"/>
    <cellStyle name="Standard 5 4 2 2 2 2" xfId="5699"/>
    <cellStyle name="Standard 5 4 2 2 2 2 2" xfId="5700"/>
    <cellStyle name="Standard 5 4 2 2 2 3" xfId="5701"/>
    <cellStyle name="Standard 5 4 2 2 3" xfId="5702"/>
    <cellStyle name="Standard 5 4 2 2 3 2" xfId="5703"/>
    <cellStyle name="Standard 5 4 2 2 4" xfId="5704"/>
    <cellStyle name="Standard 5 4 2 3" xfId="5705"/>
    <cellStyle name="Standard 5 4 2 3 2" xfId="5706"/>
    <cellStyle name="Standard 5 4 2 3 2 2" xfId="5707"/>
    <cellStyle name="Standard 5 4 2 3 3" xfId="5708"/>
    <cellStyle name="Standard 5 4 2 4" xfId="5709"/>
    <cellStyle name="Standard 5 4 2 4 2" xfId="5710"/>
    <cellStyle name="Standard 5 4 2 4 3" xfId="5711"/>
    <cellStyle name="Standard 5 4 2 5" xfId="5712"/>
    <cellStyle name="Standard 5 4 2 5 2" xfId="5713"/>
    <cellStyle name="Standard 5 4 2 5 3" xfId="5714"/>
    <cellStyle name="Standard 5 4 2 6" xfId="5715"/>
    <cellStyle name="Standard 5 4 2 6 2" xfId="5716"/>
    <cellStyle name="Standard 5 4 2 6 3" xfId="5717"/>
    <cellStyle name="Standard 5 4 2 7" xfId="5718"/>
    <cellStyle name="Standard 5 4 2 8" xfId="5719"/>
    <cellStyle name="Standard 5 4 3" xfId="5720"/>
    <cellStyle name="Standard 5 4 3 2" xfId="5721"/>
    <cellStyle name="Standard 5 4 3 2 2" xfId="5722"/>
    <cellStyle name="Standard 5 4 3 2 2 2" xfId="5723"/>
    <cellStyle name="Standard 5 4 3 2 2 2 2" xfId="5724"/>
    <cellStyle name="Standard 5 4 3 2 2 3" xfId="5725"/>
    <cellStyle name="Standard 5 4 3 2 3" xfId="5726"/>
    <cellStyle name="Standard 5 4 3 2 3 2" xfId="5727"/>
    <cellStyle name="Standard 5 4 3 2 4" xfId="5728"/>
    <cellStyle name="Standard 5 4 3 3" xfId="5729"/>
    <cellStyle name="Standard 5 4 3 3 2" xfId="5730"/>
    <cellStyle name="Standard 5 4 3 3 2 2" xfId="5731"/>
    <cellStyle name="Standard 5 4 3 3 3" xfId="5732"/>
    <cellStyle name="Standard 5 4 3 4" xfId="5733"/>
    <cellStyle name="Standard 5 4 3 4 2" xfId="5734"/>
    <cellStyle name="Standard 5 4 3 4 3" xfId="5735"/>
    <cellStyle name="Standard 5 4 3 5" xfId="5736"/>
    <cellStyle name="Standard 5 4 3 5 2" xfId="5737"/>
    <cellStyle name="Standard 5 4 3 5 3" xfId="5738"/>
    <cellStyle name="Standard 5 4 3 6" xfId="5739"/>
    <cellStyle name="Standard 5 4 3 6 2" xfId="5740"/>
    <cellStyle name="Standard 5 4 3 6 3" xfId="5741"/>
    <cellStyle name="Standard 5 4 3 7" xfId="5742"/>
    <cellStyle name="Standard 5 4 3 8" xfId="5743"/>
    <cellStyle name="Standard 5 4 4" xfId="5744"/>
    <cellStyle name="Standard 5 4 4 2" xfId="5745"/>
    <cellStyle name="Standard 5 4 4 2 2" xfId="5746"/>
    <cellStyle name="Standard 5 4 4 2 2 2" xfId="5747"/>
    <cellStyle name="Standard 5 4 4 2 2 2 2" xfId="5748"/>
    <cellStyle name="Standard 5 4 4 2 2 3" xfId="5749"/>
    <cellStyle name="Standard 5 4 4 2 3" xfId="5750"/>
    <cellStyle name="Standard 5 4 4 2 3 2" xfId="5751"/>
    <cellStyle name="Standard 5 4 4 2 4" xfId="5752"/>
    <cellStyle name="Standard 5 4 4 3" xfId="5753"/>
    <cellStyle name="Standard 5 4 4 3 2" xfId="5754"/>
    <cellStyle name="Standard 5 4 4 3 2 2" xfId="5755"/>
    <cellStyle name="Standard 5 4 4 3 3" xfId="5756"/>
    <cellStyle name="Standard 5 4 4 4" xfId="5757"/>
    <cellStyle name="Standard 5 4 4 4 2" xfId="5758"/>
    <cellStyle name="Standard 5 4 4 4 3" xfId="5759"/>
    <cellStyle name="Standard 5 4 4 5" xfId="5760"/>
    <cellStyle name="Standard 5 4 4 5 2" xfId="5761"/>
    <cellStyle name="Standard 5 4 4 5 3" xfId="5762"/>
    <cellStyle name="Standard 5 4 4 6" xfId="5763"/>
    <cellStyle name="Standard 5 4 4 6 2" xfId="5764"/>
    <cellStyle name="Standard 5 4 4 6 3" xfId="5765"/>
    <cellStyle name="Standard 5 4 4 7" xfId="5766"/>
    <cellStyle name="Standard 5 4 4 8" xfId="5767"/>
    <cellStyle name="Standard 5 4 5" xfId="5768"/>
    <cellStyle name="Standard 5 4 5 2" xfId="5769"/>
    <cellStyle name="Standard 5 4 5 2 2" xfId="5770"/>
    <cellStyle name="Standard 5 4 5 2 2 2" xfId="5771"/>
    <cellStyle name="Standard 5 4 5 2 3" xfId="5772"/>
    <cellStyle name="Standard 5 4 5 3" xfId="5773"/>
    <cellStyle name="Standard 5 4 5 3 2" xfId="5774"/>
    <cellStyle name="Standard 5 4 5 4" xfId="5775"/>
    <cellStyle name="Standard 5 4 6" xfId="5776"/>
    <cellStyle name="Standard 5 4 6 2" xfId="5777"/>
    <cellStyle name="Standard 5 4 6 2 2" xfId="5778"/>
    <cellStyle name="Standard 5 4 6 3" xfId="5779"/>
    <cellStyle name="Standard 5 4 7" xfId="5780"/>
    <cellStyle name="Standard 5 4 7 2" xfId="5781"/>
    <cellStyle name="Standard 5 4 7 3" xfId="5782"/>
    <cellStyle name="Standard 5 4 8" xfId="5783"/>
    <cellStyle name="Standard 5 4 8 2" xfId="5784"/>
    <cellStyle name="Standard 5 4 8 3" xfId="5785"/>
    <cellStyle name="Standard 5 4 9" xfId="5786"/>
    <cellStyle name="Standard 5 4 9 2" xfId="5787"/>
    <cellStyle name="Standard 5 4 9 3" xfId="5788"/>
    <cellStyle name="Standard 5 5" xfId="5789"/>
    <cellStyle name="Standard 5 6" xfId="5790"/>
    <cellStyle name="Standard 5 6 2" xfId="5791"/>
    <cellStyle name="Standard 5 6 3" xfId="5792"/>
    <cellStyle name="Standard 50" xfId="5793"/>
    <cellStyle name="Standard 51" xfId="5794"/>
    <cellStyle name="Standard 52" xfId="5795"/>
    <cellStyle name="Standard 53" xfId="5796"/>
    <cellStyle name="Standard 54" xfId="5797"/>
    <cellStyle name="Standard 55" xfId="5798"/>
    <cellStyle name="Standard 56" xfId="5799"/>
    <cellStyle name="Standard 57" xfId="5800"/>
    <cellStyle name="Standard 57 2" xfId="5801"/>
    <cellStyle name="Standard 57 2 2" xfId="5802"/>
    <cellStyle name="Standard 57 2 2 2" xfId="5803"/>
    <cellStyle name="Standard 57 2 2 2 2" xfId="5804"/>
    <cellStyle name="Standard 57 2 2 3" xfId="5805"/>
    <cellStyle name="Standard 57 2 3" xfId="5806"/>
    <cellStyle name="Standard 57 2 3 2" xfId="5807"/>
    <cellStyle name="Standard 57 2 4" xfId="5808"/>
    <cellStyle name="Standard 57 3" xfId="5809"/>
    <cellStyle name="Standard 57 3 2" xfId="5810"/>
    <cellStyle name="Standard 57 3 2 2" xfId="5811"/>
    <cellStyle name="Standard 57 3 3" xfId="5812"/>
    <cellStyle name="Standard 57 4" xfId="5813"/>
    <cellStyle name="Standard 57 4 2" xfId="5814"/>
    <cellStyle name="Standard 57 4 3" xfId="5815"/>
    <cellStyle name="Standard 57 5" xfId="5816"/>
    <cellStyle name="Standard 57 5 2" xfId="5817"/>
    <cellStyle name="Standard 57 5 3" xfId="5818"/>
    <cellStyle name="Standard 57 6" xfId="5819"/>
    <cellStyle name="Standard 57 6 2" xfId="5820"/>
    <cellStyle name="Standard 57 6 3" xfId="5821"/>
    <cellStyle name="Standard 57 7" xfId="5822"/>
    <cellStyle name="Standard 57 8" xfId="5823"/>
    <cellStyle name="Standard 58" xfId="5824"/>
    <cellStyle name="Standard 58 2" xfId="5825"/>
    <cellStyle name="Standard 58 2 2" xfId="5826"/>
    <cellStyle name="Standard 58 2 2 2" xfId="5827"/>
    <cellStyle name="Standard 58 2 2 2 2" xfId="5828"/>
    <cellStyle name="Standard 58 2 2 3" xfId="5829"/>
    <cellStyle name="Standard 58 2 3" xfId="5830"/>
    <cellStyle name="Standard 58 2 3 2" xfId="5831"/>
    <cellStyle name="Standard 58 2 4" xfId="5832"/>
    <cellStyle name="Standard 58 3" xfId="5833"/>
    <cellStyle name="Standard 58 3 2" xfId="5834"/>
    <cellStyle name="Standard 58 3 2 2" xfId="5835"/>
    <cellStyle name="Standard 58 3 3" xfId="5836"/>
    <cellStyle name="Standard 58 4" xfId="5837"/>
    <cellStyle name="Standard 58 4 2" xfId="5838"/>
    <cellStyle name="Standard 58 4 3" xfId="5839"/>
    <cellStyle name="Standard 58 5" xfId="5840"/>
    <cellStyle name="Standard 58 5 2" xfId="5841"/>
    <cellStyle name="Standard 58 5 3" xfId="5842"/>
    <cellStyle name="Standard 58 6" xfId="5843"/>
    <cellStyle name="Standard 58 6 2" xfId="5844"/>
    <cellStyle name="Standard 58 6 3" xfId="5845"/>
    <cellStyle name="Standard 58 7" xfId="5846"/>
    <cellStyle name="Standard 58 8" xfId="5847"/>
    <cellStyle name="Standard 59" xfId="5848"/>
    <cellStyle name="Standard 59 2" xfId="5849"/>
    <cellStyle name="Standard 59 2 2" xfId="5850"/>
    <cellStyle name="Standard 59 2 2 2" xfId="5851"/>
    <cellStyle name="Standard 59 2 2 2 2" xfId="5852"/>
    <cellStyle name="Standard 59 2 2 3" xfId="5853"/>
    <cellStyle name="Standard 59 2 3" xfId="5854"/>
    <cellStyle name="Standard 59 2 3 2" xfId="5855"/>
    <cellStyle name="Standard 59 2 4" xfId="5856"/>
    <cellStyle name="Standard 59 3" xfId="5857"/>
    <cellStyle name="Standard 59 3 2" xfId="5858"/>
    <cellStyle name="Standard 59 3 2 2" xfId="5859"/>
    <cellStyle name="Standard 59 3 3" xfId="5860"/>
    <cellStyle name="Standard 59 4" xfId="5861"/>
    <cellStyle name="Standard 59 4 2" xfId="5862"/>
    <cellStyle name="Standard 59 4 3" xfId="5863"/>
    <cellStyle name="Standard 59 5" xfId="5864"/>
    <cellStyle name="Standard 59 5 2" xfId="5865"/>
    <cellStyle name="Standard 59 5 3" xfId="5866"/>
    <cellStyle name="Standard 59 6" xfId="5867"/>
    <cellStyle name="Standard 59 6 2" xfId="5868"/>
    <cellStyle name="Standard 59 6 3" xfId="5869"/>
    <cellStyle name="Standard 59 7" xfId="5870"/>
    <cellStyle name="Standard 59 8" xfId="5871"/>
    <cellStyle name="Standard 6" xfId="5872"/>
    <cellStyle name="Standard 6 2" xfId="5873"/>
    <cellStyle name="Standard 6 3" xfId="5874"/>
    <cellStyle name="Standard 6 4" xfId="5875"/>
    <cellStyle name="Standard 60" xfId="5876"/>
    <cellStyle name="Standard 60 2" xfId="5877"/>
    <cellStyle name="Standard 60 2 2" xfId="5878"/>
    <cellStyle name="Standard 60 2 2 2" xfId="5879"/>
    <cellStyle name="Standard 60 2 2 2 2" xfId="5880"/>
    <cellStyle name="Standard 60 2 2 3" xfId="5881"/>
    <cellStyle name="Standard 60 2 3" xfId="5882"/>
    <cellStyle name="Standard 60 2 3 2" xfId="5883"/>
    <cellStyle name="Standard 60 2 4" xfId="5884"/>
    <cellStyle name="Standard 60 3" xfId="5885"/>
    <cellStyle name="Standard 60 3 2" xfId="5886"/>
    <cellStyle name="Standard 60 3 2 2" xfId="5887"/>
    <cellStyle name="Standard 60 3 3" xfId="5888"/>
    <cellStyle name="Standard 60 4" xfId="5889"/>
    <cellStyle name="Standard 60 4 2" xfId="5890"/>
    <cellStyle name="Standard 60 4 3" xfId="5891"/>
    <cellStyle name="Standard 60 5" xfId="5892"/>
    <cellStyle name="Standard 60 5 2" xfId="5893"/>
    <cellStyle name="Standard 60 5 3" xfId="5894"/>
    <cellStyle name="Standard 60 6" xfId="5895"/>
    <cellStyle name="Standard 60 6 2" xfId="5896"/>
    <cellStyle name="Standard 60 6 3" xfId="5897"/>
    <cellStyle name="Standard 60 7" xfId="5898"/>
    <cellStyle name="Standard 60 8" xfId="5899"/>
    <cellStyle name="Standard 61" xfId="5900"/>
    <cellStyle name="Standard 61 2" xfId="5901"/>
    <cellStyle name="Standard 61 2 2" xfId="5902"/>
    <cellStyle name="Standard 61 2 2 2" xfId="5903"/>
    <cellStyle name="Standard 61 2 2 2 2" xfId="5904"/>
    <cellStyle name="Standard 61 2 2 3" xfId="5905"/>
    <cellStyle name="Standard 61 2 3" xfId="5906"/>
    <cellStyle name="Standard 61 2 3 2" xfId="5907"/>
    <cellStyle name="Standard 61 2 4" xfId="5908"/>
    <cellStyle name="Standard 61 3" xfId="5909"/>
    <cellStyle name="Standard 61 3 2" xfId="5910"/>
    <cellStyle name="Standard 61 3 2 2" xfId="5911"/>
    <cellStyle name="Standard 61 3 3" xfId="5912"/>
    <cellStyle name="Standard 61 4" xfId="5913"/>
    <cellStyle name="Standard 61 4 2" xfId="5914"/>
    <cellStyle name="Standard 61 4 3" xfId="5915"/>
    <cellStyle name="Standard 61 5" xfId="5916"/>
    <cellStyle name="Standard 61 5 2" xfId="5917"/>
    <cellStyle name="Standard 61 5 3" xfId="5918"/>
    <cellStyle name="Standard 61 6" xfId="5919"/>
    <cellStyle name="Standard 61 6 2" xfId="5920"/>
    <cellStyle name="Standard 61 6 3" xfId="5921"/>
    <cellStyle name="Standard 61 7" xfId="5922"/>
    <cellStyle name="Standard 61 8" xfId="5923"/>
    <cellStyle name="Standard 62" xfId="5924"/>
    <cellStyle name="Standard 62 2" xfId="5925"/>
    <cellStyle name="Standard 62 2 2" xfId="5926"/>
    <cellStyle name="Standard 62 2 2 2" xfId="5927"/>
    <cellStyle name="Standard 62 2 2 2 2" xfId="5928"/>
    <cellStyle name="Standard 62 2 2 3" xfId="5929"/>
    <cellStyle name="Standard 62 2 3" xfId="5930"/>
    <cellStyle name="Standard 62 2 3 2" xfId="5931"/>
    <cellStyle name="Standard 62 2 4" xfId="5932"/>
    <cellStyle name="Standard 62 3" xfId="5933"/>
    <cellStyle name="Standard 62 3 2" xfId="5934"/>
    <cellStyle name="Standard 62 3 2 2" xfId="5935"/>
    <cellStyle name="Standard 62 3 3" xfId="5936"/>
    <cellStyle name="Standard 62 4" xfId="5937"/>
    <cellStyle name="Standard 62 4 2" xfId="5938"/>
    <cellStyle name="Standard 62 4 3" xfId="5939"/>
    <cellStyle name="Standard 62 5" xfId="5940"/>
    <cellStyle name="Standard 62 5 2" xfId="5941"/>
    <cellStyle name="Standard 62 5 3" xfId="5942"/>
    <cellStyle name="Standard 62 6" xfId="5943"/>
    <cellStyle name="Standard 62 6 2" xfId="5944"/>
    <cellStyle name="Standard 62 6 3" xfId="5945"/>
    <cellStyle name="Standard 62 7" xfId="5946"/>
    <cellStyle name="Standard 62 8" xfId="5947"/>
    <cellStyle name="Standard 63" xfId="5948"/>
    <cellStyle name="Standard 63 2" xfId="5949"/>
    <cellStyle name="Standard 63 2 2" xfId="5950"/>
    <cellStyle name="Standard 63 2 2 2" xfId="5951"/>
    <cellStyle name="Standard 63 2 2 2 2" xfId="5952"/>
    <cellStyle name="Standard 63 2 2 3" xfId="5953"/>
    <cellStyle name="Standard 63 2 3" xfId="5954"/>
    <cellStyle name="Standard 63 2 3 2" xfId="5955"/>
    <cellStyle name="Standard 63 2 4" xfId="5956"/>
    <cellStyle name="Standard 63 3" xfId="5957"/>
    <cellStyle name="Standard 63 3 2" xfId="5958"/>
    <cellStyle name="Standard 63 3 2 2" xfId="5959"/>
    <cellStyle name="Standard 63 3 3" xfId="5960"/>
    <cellStyle name="Standard 63 4" xfId="5961"/>
    <cellStyle name="Standard 63 4 2" xfId="5962"/>
    <cellStyle name="Standard 63 4 3" xfId="5963"/>
    <cellStyle name="Standard 63 5" xfId="5964"/>
    <cellStyle name="Standard 63 5 2" xfId="5965"/>
    <cellStyle name="Standard 63 5 3" xfId="5966"/>
    <cellStyle name="Standard 63 6" xfId="5967"/>
    <cellStyle name="Standard 63 6 2" xfId="5968"/>
    <cellStyle name="Standard 63 6 3" xfId="5969"/>
    <cellStyle name="Standard 63 7" xfId="5970"/>
    <cellStyle name="Standard 63 8" xfId="5971"/>
    <cellStyle name="Standard 64" xfId="5972"/>
    <cellStyle name="Standard 64 2" xfId="5973"/>
    <cellStyle name="Standard 64 2 2" xfId="5974"/>
    <cellStyle name="Standard 64 2 2 2" xfId="5975"/>
    <cellStyle name="Standard 64 2 2 2 2" xfId="5976"/>
    <cellStyle name="Standard 64 2 2 3" xfId="5977"/>
    <cellStyle name="Standard 64 2 3" xfId="5978"/>
    <cellStyle name="Standard 64 2 3 2" xfId="5979"/>
    <cellStyle name="Standard 64 2 4" xfId="5980"/>
    <cellStyle name="Standard 64 3" xfId="5981"/>
    <cellStyle name="Standard 64 3 2" xfId="5982"/>
    <cellStyle name="Standard 64 3 2 2" xfId="5983"/>
    <cellStyle name="Standard 64 3 3" xfId="5984"/>
    <cellStyle name="Standard 64 4" xfId="5985"/>
    <cellStyle name="Standard 64 4 2" xfId="5986"/>
    <cellStyle name="Standard 64 4 3" xfId="5987"/>
    <cellStyle name="Standard 64 5" xfId="5988"/>
    <cellStyle name="Standard 64 5 2" xfId="5989"/>
    <cellStyle name="Standard 64 5 3" xfId="5990"/>
    <cellStyle name="Standard 64 6" xfId="5991"/>
    <cellStyle name="Standard 64 6 2" xfId="5992"/>
    <cellStyle name="Standard 64 6 3" xfId="5993"/>
    <cellStyle name="Standard 64 7" xfId="5994"/>
    <cellStyle name="Standard 64 8" xfId="5995"/>
    <cellStyle name="Standard 65" xfId="5996"/>
    <cellStyle name="Standard 65 2" xfId="5997"/>
    <cellStyle name="Standard 65 2 2" xfId="5998"/>
    <cellStyle name="Standard 65 2 2 2" xfId="5999"/>
    <cellStyle name="Standard 65 2 2 2 2" xfId="6000"/>
    <cellStyle name="Standard 65 2 2 3" xfId="6001"/>
    <cellStyle name="Standard 65 2 3" xfId="6002"/>
    <cellStyle name="Standard 65 2 3 2" xfId="6003"/>
    <cellStyle name="Standard 65 2 4" xfId="6004"/>
    <cellStyle name="Standard 65 3" xfId="6005"/>
    <cellStyle name="Standard 65 3 2" xfId="6006"/>
    <cellStyle name="Standard 65 3 2 2" xfId="6007"/>
    <cellStyle name="Standard 65 3 3" xfId="6008"/>
    <cellStyle name="Standard 65 4" xfId="6009"/>
    <cellStyle name="Standard 65 4 2" xfId="6010"/>
    <cellStyle name="Standard 65 4 3" xfId="6011"/>
    <cellStyle name="Standard 65 5" xfId="6012"/>
    <cellStyle name="Standard 65 5 2" xfId="6013"/>
    <cellStyle name="Standard 65 5 3" xfId="6014"/>
    <cellStyle name="Standard 65 6" xfId="6015"/>
    <cellStyle name="Standard 65 6 2" xfId="6016"/>
    <cellStyle name="Standard 65 6 3" xfId="6017"/>
    <cellStyle name="Standard 65 7" xfId="6018"/>
    <cellStyle name="Standard 65 8" xfId="6019"/>
    <cellStyle name="Standard 66" xfId="6020"/>
    <cellStyle name="Standard 66 2" xfId="6021"/>
    <cellStyle name="Standard 66 2 2" xfId="6022"/>
    <cellStyle name="Standard 66 2 2 2" xfId="6023"/>
    <cellStyle name="Standard 66 2 2 2 2" xfId="6024"/>
    <cellStyle name="Standard 66 2 2 3" xfId="6025"/>
    <cellStyle name="Standard 66 2 3" xfId="6026"/>
    <cellStyle name="Standard 66 2 3 2" xfId="6027"/>
    <cellStyle name="Standard 66 2 4" xfId="6028"/>
    <cellStyle name="Standard 66 3" xfId="6029"/>
    <cellStyle name="Standard 66 3 2" xfId="6030"/>
    <cellStyle name="Standard 66 3 2 2" xfId="6031"/>
    <cellStyle name="Standard 66 3 3" xfId="6032"/>
    <cellStyle name="Standard 66 4" xfId="6033"/>
    <cellStyle name="Standard 66 4 2" xfId="6034"/>
    <cellStyle name="Standard 66 4 3" xfId="6035"/>
    <cellStyle name="Standard 66 5" xfId="6036"/>
    <cellStyle name="Standard 66 5 2" xfId="6037"/>
    <cellStyle name="Standard 66 5 3" xfId="6038"/>
    <cellStyle name="Standard 66 6" xfId="6039"/>
    <cellStyle name="Standard 66 6 2" xfId="6040"/>
    <cellStyle name="Standard 66 6 3" xfId="6041"/>
    <cellStyle name="Standard 66 7" xfId="6042"/>
    <cellStyle name="Standard 66 8" xfId="6043"/>
    <cellStyle name="Standard 67" xfId="6044"/>
    <cellStyle name="Standard 67 2" xfId="6045"/>
    <cellStyle name="Standard 67 2 2" xfId="6046"/>
    <cellStyle name="Standard 67 2 2 2" xfId="6047"/>
    <cellStyle name="Standard 67 2 2 2 2" xfId="6048"/>
    <cellStyle name="Standard 67 2 2 3" xfId="6049"/>
    <cellStyle name="Standard 67 2 3" xfId="6050"/>
    <cellStyle name="Standard 67 2 3 2" xfId="6051"/>
    <cellStyle name="Standard 67 2 4" xfId="6052"/>
    <cellStyle name="Standard 67 3" xfId="6053"/>
    <cellStyle name="Standard 67 3 2" xfId="6054"/>
    <cellStyle name="Standard 67 3 2 2" xfId="6055"/>
    <cellStyle name="Standard 67 3 3" xfId="6056"/>
    <cellStyle name="Standard 67 4" xfId="6057"/>
    <cellStyle name="Standard 67 4 2" xfId="6058"/>
    <cellStyle name="Standard 67 4 3" xfId="6059"/>
    <cellStyle name="Standard 67 5" xfId="6060"/>
    <cellStyle name="Standard 67 5 2" xfId="6061"/>
    <cellStyle name="Standard 67 5 3" xfId="6062"/>
    <cellStyle name="Standard 67 6" xfId="6063"/>
    <cellStyle name="Standard 67 6 2" xfId="6064"/>
    <cellStyle name="Standard 67 6 3" xfId="6065"/>
    <cellStyle name="Standard 67 7" xfId="6066"/>
    <cellStyle name="Standard 67 8" xfId="6067"/>
    <cellStyle name="Standard 68" xfId="6068"/>
    <cellStyle name="Standard 68 2" xfId="6069"/>
    <cellStyle name="Standard 68 2 2" xfId="6070"/>
    <cellStyle name="Standard 68 2 2 2" xfId="6071"/>
    <cellStyle name="Standard 68 2 2 2 2" xfId="6072"/>
    <cellStyle name="Standard 68 2 2 3" xfId="6073"/>
    <cellStyle name="Standard 68 2 3" xfId="6074"/>
    <cellStyle name="Standard 68 2 3 2" xfId="6075"/>
    <cellStyle name="Standard 68 2 4" xfId="6076"/>
    <cellStyle name="Standard 68 3" xfId="6077"/>
    <cellStyle name="Standard 68 3 2" xfId="6078"/>
    <cellStyle name="Standard 68 3 2 2" xfId="6079"/>
    <cellStyle name="Standard 68 3 3" xfId="6080"/>
    <cellStyle name="Standard 68 4" xfId="6081"/>
    <cellStyle name="Standard 68 4 2" xfId="6082"/>
    <cellStyle name="Standard 68 4 3" xfId="6083"/>
    <cellStyle name="Standard 68 5" xfId="6084"/>
    <cellStyle name="Standard 68 5 2" xfId="6085"/>
    <cellStyle name="Standard 68 5 3" xfId="6086"/>
    <cellStyle name="Standard 68 6" xfId="6087"/>
    <cellStyle name="Standard 68 6 2" xfId="6088"/>
    <cellStyle name="Standard 68 6 3" xfId="6089"/>
    <cellStyle name="Standard 68 7" xfId="6090"/>
    <cellStyle name="Standard 68 8" xfId="6091"/>
    <cellStyle name="Standard 69" xfId="6092"/>
    <cellStyle name="Standard 69 2" xfId="6093"/>
    <cellStyle name="Standard 69 2 2" xfId="6094"/>
    <cellStyle name="Standard 69 2 2 2" xfId="6095"/>
    <cellStyle name="Standard 69 2 2 2 2" xfId="6096"/>
    <cellStyle name="Standard 69 2 2 3" xfId="6097"/>
    <cellStyle name="Standard 69 2 3" xfId="6098"/>
    <cellStyle name="Standard 69 2 3 2" xfId="6099"/>
    <cellStyle name="Standard 69 2 4" xfId="6100"/>
    <cellStyle name="Standard 69 3" xfId="6101"/>
    <cellStyle name="Standard 69 3 2" xfId="6102"/>
    <cellStyle name="Standard 69 3 2 2" xfId="6103"/>
    <cellStyle name="Standard 69 3 3" xfId="6104"/>
    <cellStyle name="Standard 69 4" xfId="6105"/>
    <cellStyle name="Standard 69 4 2" xfId="6106"/>
    <cellStyle name="Standard 69 4 3" xfId="6107"/>
    <cellStyle name="Standard 69 5" xfId="6108"/>
    <cellStyle name="Standard 69 5 2" xfId="6109"/>
    <cellStyle name="Standard 69 5 3" xfId="6110"/>
    <cellStyle name="Standard 69 6" xfId="6111"/>
    <cellStyle name="Standard 69 6 2" xfId="6112"/>
    <cellStyle name="Standard 69 6 3" xfId="6113"/>
    <cellStyle name="Standard 69 7" xfId="6114"/>
    <cellStyle name="Standard 69 8" xfId="6115"/>
    <cellStyle name="Standard 7" xfId="6116"/>
    <cellStyle name="Standard 7 2" xfId="6117"/>
    <cellStyle name="Standard 7 3" xfId="6118"/>
    <cellStyle name="Standard 70" xfId="6119"/>
    <cellStyle name="Standard 71" xfId="6120"/>
    <cellStyle name="Standard 72" xfId="6121"/>
    <cellStyle name="Standard 73" xfId="6122"/>
    <cellStyle name="Standard 74" xfId="6123"/>
    <cellStyle name="Standard 75" xfId="6124"/>
    <cellStyle name="Standard 76" xfId="6125"/>
    <cellStyle name="Standard 77" xfId="6126"/>
    <cellStyle name="Standard 78" xfId="6127"/>
    <cellStyle name="Standard 79" xfId="6128"/>
    <cellStyle name="Standard 8" xfId="6129"/>
    <cellStyle name="Standard 8 2" xfId="6130"/>
    <cellStyle name="Standard 80" xfId="6131"/>
    <cellStyle name="Standard 81" xfId="6132"/>
    <cellStyle name="Standard 82" xfId="6133"/>
    <cellStyle name="Standard 83" xfId="6134"/>
    <cellStyle name="Standard 84" xfId="6135"/>
    <cellStyle name="Standard 85" xfId="6136"/>
    <cellStyle name="Standard 86" xfId="6137"/>
    <cellStyle name="Standard 87" xfId="6138"/>
    <cellStyle name="Standard 88" xfId="6139"/>
    <cellStyle name="Standard 89" xfId="6140"/>
    <cellStyle name="Standard 9" xfId="6141"/>
    <cellStyle name="Standard 9 2" xfId="6142"/>
    <cellStyle name="Standard 90" xfId="6143"/>
    <cellStyle name="Standard 91" xfId="6144"/>
    <cellStyle name="Standard 92" xfId="6145"/>
    <cellStyle name="Standard 93" xfId="6146"/>
    <cellStyle name="Standard 94" xfId="6147"/>
    <cellStyle name="Standard 95" xfId="6148"/>
    <cellStyle name="Standard 96" xfId="6149"/>
    <cellStyle name="Standard 97" xfId="6150"/>
    <cellStyle name="Standard 98" xfId="6151"/>
    <cellStyle name="Standard 99" xfId="6152"/>
    <cellStyle name="Standard ganz" xfId="6153"/>
    <cellStyle name="Standard hoch" xfId="6154"/>
    <cellStyle name="Standard Mitte" xfId="6155"/>
    <cellStyle name="Standard[8]" xfId="6156"/>
    <cellStyle name="Standard_AUßER_FL" xfId="6353"/>
    <cellStyle name="Standard_OeNB_ Gemeinden_Schulden Zeitreihe" xfId="8"/>
    <cellStyle name="Standard_Tabelle 5.5.1" xfId="1"/>
    <cellStyle name="Standard1Dez" xfId="6157"/>
    <cellStyle name="Standard2DEZ" xfId="6158"/>
    <cellStyle name="Stil 1" xfId="6159"/>
    <cellStyle name="Stil 2" xfId="6160"/>
    <cellStyle name="Stil 3" xfId="6161"/>
    <cellStyle name="Style 1" xfId="6162"/>
    <cellStyle name="Style 1 2" xfId="6163"/>
    <cellStyle name="Style 21" xfId="6164"/>
    <cellStyle name="Style 22" xfId="6165"/>
    <cellStyle name="Style 23" xfId="6166"/>
    <cellStyle name="Style 24" xfId="6167"/>
    <cellStyle name="Style 25" xfId="6168"/>
    <cellStyle name="Style 26" xfId="6169"/>
    <cellStyle name="sub" xfId="6170"/>
    <cellStyle name="SubTotal" xfId="6171"/>
    <cellStyle name="Summenzeile" xfId="6172"/>
    <cellStyle name="Számítás" xfId="6173"/>
    <cellStyle name="Tab_kopf" xfId="6174"/>
    <cellStyle name="Table_center" xfId="6175"/>
    <cellStyle name="test" xfId="6176"/>
    <cellStyle name="test 2" xfId="6177"/>
    <cellStyle name="test_TableB_box" xfId="6178"/>
    <cellStyle name="Testo avviso" xfId="6179"/>
    <cellStyle name="Testo descrittivo" xfId="6180"/>
    <cellStyle name="Text upozorn?ní" xfId="6181"/>
    <cellStyle name="Text upozornění" xfId="6182"/>
    <cellStyle name="texte" xfId="6183"/>
    <cellStyle name="Title" xfId="6184"/>
    <cellStyle name="Title 2" xfId="6185"/>
    <cellStyle name="Titolo" xfId="6186"/>
    <cellStyle name="Titolo 1" xfId="6187"/>
    <cellStyle name="Titolo 2" xfId="6188"/>
    <cellStyle name="Titolo 3" xfId="6189"/>
    <cellStyle name="Titolo 3 2" xfId="6190"/>
    <cellStyle name="Titolo 3 2 2" xfId="6191"/>
    <cellStyle name="Titolo 3 2 2 2" xfId="6192"/>
    <cellStyle name="Titolo 3 2 3" xfId="6193"/>
    <cellStyle name="Titolo 3 3" xfId="6194"/>
    <cellStyle name="Titolo 3 3 2" xfId="6195"/>
    <cellStyle name="Titolo 3 4" xfId="6196"/>
    <cellStyle name="Titolo 4" xfId="6197"/>
    <cellStyle name="titre" xfId="6198"/>
    <cellStyle name="titre 2" xfId="6199"/>
    <cellStyle name="titre_TableB_box" xfId="6200"/>
    <cellStyle name="TOP" xfId="6201"/>
    <cellStyle name="Totaal" xfId="6202"/>
    <cellStyle name="Totaal 2" xfId="6203"/>
    <cellStyle name="Total" xfId="6204"/>
    <cellStyle name="Total 2" xfId="6205"/>
    <cellStyle name="Total 2 2" xfId="6206"/>
    <cellStyle name="Total 3" xfId="6207"/>
    <cellStyle name="Total 3 2" xfId="6208"/>
    <cellStyle name="Total 4" xfId="6209"/>
    <cellStyle name="Total 5" xfId="6210"/>
    <cellStyle name="Total 6" xfId="6211"/>
    <cellStyle name="Totale" xfId="6212"/>
    <cellStyle name="Tsd" xfId="6213"/>
    <cellStyle name="Überschrift 1 10" xfId="6214"/>
    <cellStyle name="Überschrift 1 11" xfId="6215"/>
    <cellStyle name="Überschrift 1 2" xfId="6216"/>
    <cellStyle name="Überschrift 1 3" xfId="6217"/>
    <cellStyle name="Überschrift 1 4" xfId="6218"/>
    <cellStyle name="Überschrift 1 5" xfId="6219"/>
    <cellStyle name="Überschrift 1 6" xfId="6220"/>
    <cellStyle name="Überschrift 1 7" xfId="6221"/>
    <cellStyle name="Überschrift 1 8" xfId="6222"/>
    <cellStyle name="Überschrift 1 9" xfId="6223"/>
    <cellStyle name="Überschrift 10" xfId="6224"/>
    <cellStyle name="Überschrift 2 10" xfId="6225"/>
    <cellStyle name="Überschrift 2 11" xfId="6226"/>
    <cellStyle name="Überschrift 2 2" xfId="6227"/>
    <cellStyle name="Überschrift 2 3" xfId="6228"/>
    <cellStyle name="Überschrift 2 4" xfId="6229"/>
    <cellStyle name="Überschrift 2 5" xfId="6230"/>
    <cellStyle name="Überschrift 2 6" xfId="6231"/>
    <cellStyle name="Überschrift 2 7" xfId="6232"/>
    <cellStyle name="Überschrift 2 8" xfId="6233"/>
    <cellStyle name="Überschrift 2 9" xfId="6234"/>
    <cellStyle name="Überschrift 3 10" xfId="6235"/>
    <cellStyle name="Überschrift 3 11" xfId="6236"/>
    <cellStyle name="Überschrift 3 2" xfId="6237"/>
    <cellStyle name="Überschrift 3 3" xfId="6238"/>
    <cellStyle name="Überschrift 3 4" xfId="6239"/>
    <cellStyle name="Überschrift 3 5" xfId="6240"/>
    <cellStyle name="Überschrift 3 6" xfId="6241"/>
    <cellStyle name="Überschrift 3 7" xfId="6242"/>
    <cellStyle name="Überschrift 3 8" xfId="6243"/>
    <cellStyle name="Überschrift 3 9" xfId="6244"/>
    <cellStyle name="Überschrift 4 10" xfId="6245"/>
    <cellStyle name="Überschrift 4 11" xfId="6246"/>
    <cellStyle name="Überschrift 4 2" xfId="6247"/>
    <cellStyle name="Überschrift 4 3" xfId="6248"/>
    <cellStyle name="Überschrift 4 4" xfId="6249"/>
    <cellStyle name="Überschrift 4 5" xfId="6250"/>
    <cellStyle name="Überschrift 4 6" xfId="6251"/>
    <cellStyle name="Überschrift 4 7" xfId="6252"/>
    <cellStyle name="Überschrift 4 8" xfId="6253"/>
    <cellStyle name="Überschrift 4 9" xfId="6254"/>
    <cellStyle name="Überschrift 5" xfId="6255"/>
    <cellStyle name="Überschrift 6" xfId="6256"/>
    <cellStyle name="Überschrift 7" xfId="6257"/>
    <cellStyle name="Überschrift 8" xfId="6258"/>
    <cellStyle name="Überschrift 9" xfId="6259"/>
    <cellStyle name="Überschrift F1" xfId="2"/>
    <cellStyle name="Überschrift F2" xfId="3"/>
    <cellStyle name="Überschrift F3" xfId="4"/>
    <cellStyle name="Überschrift klein" xfId="6260"/>
    <cellStyle name="Überschrift klein 2" xfId="6261"/>
    <cellStyle name="Überschrift klein 3" xfId="6262"/>
    <cellStyle name="Überschrift klein_berechnungen_neu-variante" xfId="6263"/>
    <cellStyle name="Übersicht" xfId="6264"/>
    <cellStyle name="Ueberschrift Haupt" xfId="6265"/>
    <cellStyle name="Ueberschrift Unterk" xfId="6266"/>
    <cellStyle name="Undefiniert" xfId="6267"/>
    <cellStyle name="Valore non valido" xfId="6268"/>
    <cellStyle name="Valore valido" xfId="6269"/>
    <cellStyle name="Valuta (0)_1996-97" xfId="6270"/>
    <cellStyle name="Valuta_1996-97" xfId="6271"/>
    <cellStyle name="Valuta0" xfId="6272"/>
    <cellStyle name="Valuta0 2" xfId="6273"/>
    <cellStyle name="Vast" xfId="6274"/>
    <cellStyle name="Vast 2" xfId="6275"/>
    <cellStyle name="Verknüpfte Zelle 10" xfId="6276"/>
    <cellStyle name="Verknüpfte Zelle 11" xfId="6277"/>
    <cellStyle name="Verknüpfte Zelle 2" xfId="6278"/>
    <cellStyle name="Verknüpfte Zelle 3" xfId="6279"/>
    <cellStyle name="Verknüpfte Zelle 4" xfId="6280"/>
    <cellStyle name="Verknüpfte Zelle 5" xfId="6281"/>
    <cellStyle name="Verknüpfte Zelle 6" xfId="6282"/>
    <cellStyle name="Verknüpfte Zelle 7" xfId="6283"/>
    <cellStyle name="Verknüpfte Zelle 8" xfId="6284"/>
    <cellStyle name="Verknüpfte Zelle 9" xfId="6285"/>
    <cellStyle name="Vstup" xfId="6286"/>
    <cellStyle name="Výpo?et" xfId="6287"/>
    <cellStyle name="Výpočet" xfId="6288"/>
    <cellStyle name="Výstup" xfId="6289"/>
    <cellStyle name="Vysv?tlující text" xfId="6290"/>
    <cellStyle name="Vysvětlující text" xfId="6291"/>
    <cellStyle name="Währung 2" xfId="6292"/>
    <cellStyle name="Währung 2 2" xfId="6293"/>
    <cellStyle name="Währung 2 2 2" xfId="6294"/>
    <cellStyle name="Währung 2 2 2 2" xfId="6295"/>
    <cellStyle name="Währung 2 2 3" xfId="6296"/>
    <cellStyle name="Währung 2 3" xfId="6297"/>
    <cellStyle name="Währung 2 3 2" xfId="6298"/>
    <cellStyle name="Währung 2 3 2 2" xfId="6299"/>
    <cellStyle name="Währung 2 3 3" xfId="6300"/>
    <cellStyle name="Währung 2 4" xfId="6301"/>
    <cellStyle name="Währung 2 4 2" xfId="6302"/>
    <cellStyle name="Währung 2 5" xfId="6303"/>
    <cellStyle name="Währung 3" xfId="6304"/>
    <cellStyle name="Währung 3 2" xfId="6305"/>
    <cellStyle name="Währung 3 2 2" xfId="6306"/>
    <cellStyle name="Währung 3 2 3" xfId="6307"/>
    <cellStyle name="Währung 3 3" xfId="6308"/>
    <cellStyle name="Währung 3 4" xfId="6309"/>
    <cellStyle name="Warnender Text 10" xfId="6310"/>
    <cellStyle name="Warnender Text 11" xfId="6311"/>
    <cellStyle name="Warnender Text 2" xfId="6312"/>
    <cellStyle name="Warnender Text 3" xfId="6313"/>
    <cellStyle name="Warnender Text 4" xfId="6314"/>
    <cellStyle name="Warnender Text 5" xfId="6315"/>
    <cellStyle name="Warnender Text 6" xfId="6316"/>
    <cellStyle name="Warnender Text 7" xfId="6317"/>
    <cellStyle name="Warnender Text 8" xfId="6318"/>
    <cellStyle name="Warnender Text 9" xfId="6319"/>
    <cellStyle name="Warning Text" xfId="6320"/>
    <cellStyle name="Warning Text 2" xfId="6321"/>
    <cellStyle name="Warning Text 3" xfId="6322"/>
    <cellStyle name="Weiss" xfId="6323"/>
    <cellStyle name="Zahl3" xfId="6324"/>
    <cellStyle name="Zahl4" xfId="6325"/>
    <cellStyle name="Zahl5" xfId="6326"/>
    <cellStyle name="Zahl6" xfId="6327"/>
    <cellStyle name="Zeile 1" xfId="6328"/>
    <cellStyle name="Zelle überprüfen 10" xfId="6329"/>
    <cellStyle name="Zelle überprüfen 11" xfId="6330"/>
    <cellStyle name="Zelle überprüfen 2" xfId="6331"/>
    <cellStyle name="Zelle überprüfen 3" xfId="6332"/>
    <cellStyle name="Zelle überprüfen 4" xfId="6333"/>
    <cellStyle name="Zelle überprüfen 5" xfId="6334"/>
    <cellStyle name="Zelle überprüfen 6" xfId="6335"/>
    <cellStyle name="Zelle überprüfen 7" xfId="6336"/>
    <cellStyle name="Zelle überprüfen 8" xfId="6337"/>
    <cellStyle name="Zelle überprüfen 9" xfId="6338"/>
    <cellStyle name="Zvýrazn?ní 1" xfId="6339"/>
    <cellStyle name="Zvýrazn?ní 2" xfId="6340"/>
    <cellStyle name="Zvýrazn?ní 3" xfId="6341"/>
    <cellStyle name="Zvýrazn?ní 4" xfId="6342"/>
    <cellStyle name="Zvýrazn?ní 5" xfId="6343"/>
    <cellStyle name="Zvýrazn?ní 6" xfId="6344"/>
    <cellStyle name="Zvýraznění 1" xfId="6345"/>
    <cellStyle name="Zvýraznění 2" xfId="6346"/>
    <cellStyle name="Zvýraznění 3" xfId="6347"/>
    <cellStyle name="Zvýraznění 4" xfId="6348"/>
    <cellStyle name="Zvýraznění 5" xfId="6349"/>
    <cellStyle name="Zvýraznění 6" xfId="6350"/>
    <cellStyle name="_x0012_䵴̽ጦ_x0012_䶌̽㩔pTcoicop87-96" xfId="63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C5C2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F733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F7337"/>
      <color rgb="FFFFFF66"/>
      <color rgb="FFFFFFFF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CM\TABELLEN\Tabell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Q"/>
      <sheetName val="S"/>
      <sheetName val="F"/>
      <sheetName val="GLOBAL"/>
      <sheetName val="LISTE"/>
      <sheetName val="VORLAGE"/>
      <sheetName val="EXOG"/>
      <sheetName val="ExpR"/>
      <sheetName val="ExpN"/>
      <sheetName val="ExpD"/>
      <sheetName val="ExpWB"/>
      <sheetName val="INC"/>
      <sheetName val="INC2"/>
      <sheetName val="PSA"/>
      <sheetName val="GGA"/>
      <sheetName val="CAN"/>
      <sheetName val="EXT"/>
      <sheetName val="Labour"/>
      <sheetName val="Supply"/>
      <sheetName val="MON"/>
      <sheetName val="Tabelle3"/>
      <sheetName val="#Gr Internat Bip"/>
      <sheetName val="#Tab Internat."/>
      <sheetName val="#Graf Untern u. Kons.vertr"/>
      <sheetName val="#Tab. Industrievertrauen"/>
      <sheetName val="#Gr Preise"/>
      <sheetName val="#Tab.PREISE"/>
      <sheetName val="#Gr Infl.beitr.HVPI"/>
      <sheetName val="#HVPI Tab (2)"/>
      <sheetName val="#Gr Arbeit"/>
      <sheetName val="#Tab ARBEIT"/>
      <sheetName val="#GR AH-SA"/>
      <sheetName val="#Tabelle AH-SA"/>
      <sheetName val="#AH-SA-Roh-Q"/>
      <sheetName val="#Rahmenbedingungen"/>
      <sheetName val=" #Progvergl.-im Text"/>
      <sheetName val="#ProgTabelle im Text"/>
      <sheetName val="#Übersicht"/>
      <sheetName val="Gr Prognose"/>
      <sheetName val="GR Prg BIP"/>
      <sheetName val="Gr Prog Kons-Defl"/>
      <sheetName val="GR Prog ALQ"/>
      <sheetName val="Gr Prg Leibil"/>
      <sheetName val=" Tab Prog"/>
      <sheetName val="Beiträge SG-Monate"/>
      <sheetName val="Tab Beiträ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 refreshError="1">
        <row r="3">
          <cell r="B3">
            <v>1999</v>
          </cell>
          <cell r="C3">
            <v>2000</v>
          </cell>
          <cell r="D3">
            <v>2001</v>
          </cell>
          <cell r="E3">
            <v>2002</v>
          </cell>
        </row>
        <row r="4">
          <cell r="B4" t="str">
            <v>in %</v>
          </cell>
        </row>
        <row r="5">
          <cell r="A5" t="str">
            <v>BIP-Wachstum</v>
          </cell>
        </row>
        <row r="6">
          <cell r="A6" t="str">
            <v>USA</v>
          </cell>
          <cell r="B6">
            <v>4.1182911542898601</v>
          </cell>
          <cell r="C6">
            <v>4.1969868857770436</v>
          </cell>
          <cell r="D6">
            <v>2.9563373093940957</v>
          </cell>
          <cell r="E6">
            <v>3.3136836070378952</v>
          </cell>
        </row>
        <row r="7">
          <cell r="A7" t="str">
            <v>Japan</v>
          </cell>
          <cell r="B7">
            <v>0.33222162777517711</v>
          </cell>
          <cell r="C7">
            <v>1.071597833458134</v>
          </cell>
          <cell r="D7">
            <v>1.492773207661567</v>
          </cell>
          <cell r="E7">
            <v>2.2959643529116867</v>
          </cell>
        </row>
        <row r="8">
          <cell r="A8" t="str">
            <v>Oststaaten</v>
          </cell>
          <cell r="B8">
            <v>2.2315812788403155</v>
          </cell>
          <cell r="C8">
            <v>2.8766793619137547</v>
          </cell>
          <cell r="D8">
            <v>3.1778932055161029</v>
          </cell>
          <cell r="E8">
            <v>3.3079769815529243</v>
          </cell>
        </row>
        <row r="9">
          <cell r="A9" t="str">
            <v>Euroraum</v>
          </cell>
          <cell r="B9">
            <v>2.2636511368044676</v>
          </cell>
          <cell r="C9">
            <v>3.5</v>
          </cell>
          <cell r="D9">
            <v>3.3</v>
          </cell>
          <cell r="E9">
            <v>2.9554556025346068</v>
          </cell>
        </row>
        <row r="11">
          <cell r="A11" t="str">
            <v>Zinssätze</v>
          </cell>
        </row>
        <row r="12">
          <cell r="A12" t="str">
            <v>3 Monate</v>
          </cell>
          <cell r="B12">
            <v>2.97</v>
          </cell>
          <cell r="C12">
            <v>3.72</v>
          </cell>
          <cell r="D12">
            <v>3.78</v>
          </cell>
          <cell r="E12">
            <v>3.78</v>
          </cell>
        </row>
        <row r="13">
          <cell r="A13" t="str">
            <v>10 Jahre</v>
          </cell>
          <cell r="B13">
            <v>4.68</v>
          </cell>
          <cell r="C13">
            <v>5.53</v>
          </cell>
          <cell r="D13">
            <v>5.52</v>
          </cell>
          <cell r="E13">
            <v>5.58</v>
          </cell>
        </row>
        <row r="15">
          <cell r="B15" t="str">
            <v>in USD</v>
          </cell>
        </row>
        <row r="16">
          <cell r="A16" t="str">
            <v>Rohölpreis</v>
          </cell>
          <cell r="B16">
            <v>17.762400072150072</v>
          </cell>
          <cell r="C16">
            <v>23.457101880607315</v>
          </cell>
          <cell r="D16">
            <v>20.871083333333331</v>
          </cell>
          <cell r="E16">
            <v>19.227499999999999</v>
          </cell>
        </row>
        <row r="18">
          <cell r="B18" t="str">
            <v>in USD/EUR</v>
          </cell>
        </row>
        <row r="19">
          <cell r="A19" t="str">
            <v>Wechselkurs</v>
          </cell>
          <cell r="B19">
            <v>1.0665</v>
          </cell>
          <cell r="C19">
            <v>0.97107689393939389</v>
          </cell>
          <cell r="D19">
            <v>0.96565999999999996</v>
          </cell>
          <cell r="E19">
            <v>0.96565999999999996</v>
          </cell>
        </row>
        <row r="21">
          <cell r="A21" t="str">
            <v>Quelle: EZB.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"/>
  <sheetViews>
    <sheetView showGridLines="0" showRuler="0" zoomScaleNormal="100" workbookViewId="0">
      <selection activeCell="O16" sqref="O16"/>
    </sheetView>
  </sheetViews>
  <sheetFormatPr baseColWidth="10" defaultColWidth="11.42578125" defaultRowHeight="11.25"/>
  <cols>
    <col min="1" max="1" width="7.7109375" style="16" customWidth="1"/>
    <col min="2" max="2" width="9.140625" style="16" customWidth="1"/>
    <col min="3" max="3" width="8.85546875" style="16" customWidth="1"/>
    <col min="4" max="4" width="10.85546875" style="16" customWidth="1"/>
    <col min="5" max="5" width="9.42578125" style="16" customWidth="1"/>
    <col min="6" max="6" width="10.5703125" style="16" customWidth="1"/>
    <col min="7" max="7" width="10.28515625" style="16" customWidth="1"/>
    <col min="8" max="8" width="12.7109375" style="16" customWidth="1"/>
    <col min="9" max="9" width="8.7109375" style="16" bestFit="1" customWidth="1"/>
    <col min="10" max="10" width="11.42578125" style="16"/>
    <col min="11" max="11" width="5.42578125" style="16" customWidth="1"/>
    <col min="12" max="12" width="8.7109375" style="16" customWidth="1"/>
    <col min="13" max="13" width="8.5703125" style="16" customWidth="1"/>
    <col min="14" max="14" width="9.85546875" style="16" customWidth="1"/>
    <col min="15" max="15" width="9.140625" style="16" customWidth="1"/>
    <col min="16" max="16" width="10.7109375" style="16" customWidth="1"/>
    <col min="17" max="17" width="11.42578125" style="16"/>
    <col min="18" max="18" width="12.42578125" style="16" customWidth="1"/>
    <col min="19" max="19" width="10.140625" style="16" customWidth="1"/>
    <col min="20" max="20" width="8.42578125" style="16" customWidth="1"/>
    <col min="21" max="16384" width="11.42578125" style="16"/>
  </cols>
  <sheetData>
    <row r="1" spans="1:19" s="190" customFormat="1" ht="19.5">
      <c r="A1" s="378" t="s">
        <v>189</v>
      </c>
      <c r="B1" s="189"/>
      <c r="C1" s="189"/>
      <c r="D1" s="189"/>
      <c r="E1" s="189"/>
      <c r="F1" s="189"/>
      <c r="G1" s="189"/>
      <c r="H1" s="189"/>
      <c r="I1" s="189"/>
      <c r="K1" s="378" t="s">
        <v>190</v>
      </c>
      <c r="L1" s="189"/>
      <c r="M1" s="189"/>
      <c r="N1" s="189"/>
      <c r="O1" s="189"/>
      <c r="P1" s="189"/>
      <c r="Q1" s="189"/>
      <c r="R1" s="189"/>
      <c r="S1" s="189"/>
    </row>
    <row r="2" spans="1:19" s="190" customFormat="1" ht="10.15" customHeight="1">
      <c r="A2" s="191"/>
      <c r="K2" s="191"/>
    </row>
    <row r="3" spans="1:19" s="192" customFormat="1" ht="19.5">
      <c r="A3" s="62" t="s">
        <v>184</v>
      </c>
      <c r="K3" s="62" t="s">
        <v>186</v>
      </c>
    </row>
    <row r="4" spans="1:19" ht="12" customHeight="1" thickBot="1">
      <c r="A4" s="193"/>
      <c r="B4" s="80"/>
      <c r="C4" s="80"/>
      <c r="D4" s="80"/>
      <c r="E4" s="80"/>
      <c r="F4" s="80"/>
      <c r="G4" s="80"/>
      <c r="H4" s="80"/>
      <c r="I4" s="80"/>
      <c r="K4" s="193"/>
      <c r="L4" s="80"/>
      <c r="M4" s="80"/>
      <c r="N4" s="80"/>
      <c r="O4" s="80"/>
      <c r="P4" s="80"/>
      <c r="Q4" s="80"/>
      <c r="R4" s="80"/>
      <c r="S4" s="80"/>
    </row>
    <row r="5" spans="1:19" ht="25.15" customHeight="1" thickTop="1">
      <c r="A5" s="194"/>
      <c r="B5" s="530" t="s">
        <v>62</v>
      </c>
      <c r="C5" s="530"/>
      <c r="D5" s="530" t="s">
        <v>63</v>
      </c>
      <c r="E5" s="530"/>
      <c r="F5" s="531" t="s">
        <v>180</v>
      </c>
      <c r="G5" s="531"/>
      <c r="H5" s="533" t="s">
        <v>90</v>
      </c>
      <c r="I5" s="533"/>
      <c r="K5" s="212"/>
      <c r="L5" s="530" t="s">
        <v>191</v>
      </c>
      <c r="M5" s="530"/>
      <c r="N5" s="530" t="s">
        <v>192</v>
      </c>
      <c r="O5" s="530"/>
      <c r="P5" s="531" t="s">
        <v>193</v>
      </c>
      <c r="Q5" s="531"/>
      <c r="R5" s="529" t="s">
        <v>273</v>
      </c>
      <c r="S5" s="529"/>
    </row>
    <row r="6" spans="1:19" ht="16.899999999999999" customHeight="1" thickBot="1">
      <c r="A6" s="195"/>
      <c r="B6" s="196" t="s">
        <v>141</v>
      </c>
      <c r="C6" s="196" t="s">
        <v>142</v>
      </c>
      <c r="D6" s="196" t="s">
        <v>141</v>
      </c>
      <c r="E6" s="196" t="s">
        <v>142</v>
      </c>
      <c r="F6" s="196" t="s">
        <v>141</v>
      </c>
      <c r="G6" s="196" t="s">
        <v>142</v>
      </c>
      <c r="H6" s="196" t="s">
        <v>141</v>
      </c>
      <c r="I6" s="196" t="s">
        <v>142</v>
      </c>
      <c r="K6" s="195"/>
      <c r="L6" s="196" t="s">
        <v>141</v>
      </c>
      <c r="M6" s="196" t="s">
        <v>142</v>
      </c>
      <c r="N6" s="196" t="s">
        <v>141</v>
      </c>
      <c r="O6" s="196" t="s">
        <v>142</v>
      </c>
      <c r="P6" s="196" t="s">
        <v>141</v>
      </c>
      <c r="Q6" s="196" t="s">
        <v>142</v>
      </c>
      <c r="R6" s="532" t="s">
        <v>142</v>
      </c>
      <c r="S6" s="532"/>
    </row>
    <row r="7" spans="1:19" ht="12.6" customHeight="1" thickTop="1">
      <c r="A7" s="202">
        <v>2001</v>
      </c>
      <c r="B7" s="203">
        <v>-1886.74504</v>
      </c>
      <c r="C7" s="204">
        <v>-0.85557000000000005</v>
      </c>
      <c r="D7" s="205">
        <v>420.25618000000003</v>
      </c>
      <c r="E7" s="204">
        <v>0.19083</v>
      </c>
      <c r="F7" s="206">
        <v>4.2661600000000002</v>
      </c>
      <c r="G7" s="204">
        <v>1.9300000000000001E-3</v>
      </c>
      <c r="H7" s="203">
        <v>-1458.9514678214327</v>
      </c>
      <c r="I7" s="204">
        <v>-0.66158075729284982</v>
      </c>
      <c r="K7" s="202">
        <v>2001</v>
      </c>
      <c r="L7" s="203">
        <v>-1458.9514678214327</v>
      </c>
      <c r="M7" s="215">
        <v>-0.66158075729284982</v>
      </c>
      <c r="N7" s="203">
        <v>7950.502562386373</v>
      </c>
      <c r="O7" s="215">
        <v>3.60526009404317</v>
      </c>
      <c r="P7" s="203">
        <v>6491.5510945649403</v>
      </c>
      <c r="Q7" s="215">
        <v>2.9436793367503205</v>
      </c>
      <c r="R7" s="359">
        <v>-0.97362982467616477</v>
      </c>
      <c r="S7" s="217" t="s">
        <v>28</v>
      </c>
    </row>
    <row r="8" spans="1:19" ht="12" customHeight="1">
      <c r="A8" s="197">
        <v>2002</v>
      </c>
      <c r="B8" s="198">
        <v>-2969.6597200000001</v>
      </c>
      <c r="C8" s="199">
        <v>-1.30975</v>
      </c>
      <c r="D8" s="200">
        <v>-329.65431999999998</v>
      </c>
      <c r="E8" s="199">
        <v>-0.12282</v>
      </c>
      <c r="F8" s="201">
        <v>-86.225999999999999</v>
      </c>
      <c r="G8" s="199">
        <v>-3.8030000000000001E-2</v>
      </c>
      <c r="H8" s="198">
        <v>-3131.6118285171688</v>
      </c>
      <c r="I8" s="199">
        <v>-1.3811757354366587</v>
      </c>
      <c r="K8" s="197">
        <v>2002</v>
      </c>
      <c r="L8" s="198">
        <v>-3131.6118285171688</v>
      </c>
      <c r="M8" s="213">
        <v>-1.3811757354366587</v>
      </c>
      <c r="N8" s="198">
        <v>7808.5189866498267</v>
      </c>
      <c r="O8" s="213">
        <v>3.4438932871076489</v>
      </c>
      <c r="P8" s="198">
        <v>4676.907158132658</v>
      </c>
      <c r="Q8" s="213">
        <v>2.0627175516709904</v>
      </c>
      <c r="R8" s="218">
        <v>-1.3709004813992522</v>
      </c>
      <c r="S8" s="214" t="s">
        <v>28</v>
      </c>
    </row>
    <row r="9" spans="1:19" ht="12" customHeight="1">
      <c r="A9" s="202">
        <v>2003</v>
      </c>
      <c r="B9" s="203">
        <v>-3985.2442999999998</v>
      </c>
      <c r="C9" s="204">
        <v>-1.7188000000000001</v>
      </c>
      <c r="D9" s="205">
        <v>119.89137000000001</v>
      </c>
      <c r="E9" s="204">
        <v>3.8330000000000003E-2</v>
      </c>
      <c r="F9" s="206">
        <v>-129.38900000000001</v>
      </c>
      <c r="G9" s="204">
        <v>-5.5800000000000002E-2</v>
      </c>
      <c r="H9" s="203">
        <v>-4142.0462979174044</v>
      </c>
      <c r="I9" s="204">
        <v>-1.7864238557278329</v>
      </c>
      <c r="K9" s="202">
        <v>2003</v>
      </c>
      <c r="L9" s="203">
        <v>-4142.0462979174044</v>
      </c>
      <c r="M9" s="215">
        <v>-1.7864238557278329</v>
      </c>
      <c r="N9" s="203">
        <v>7373.4600307625014</v>
      </c>
      <c r="O9" s="215">
        <v>3.1801008368333972</v>
      </c>
      <c r="P9" s="203">
        <v>3231.413732845097</v>
      </c>
      <c r="Q9" s="215">
        <v>1.3936769811055647</v>
      </c>
      <c r="R9" s="216">
        <v>-1.0749020759815455</v>
      </c>
      <c r="S9" s="217" t="s">
        <v>28</v>
      </c>
    </row>
    <row r="10" spans="1:19" ht="12" customHeight="1">
      <c r="A10" s="197">
        <v>2004</v>
      </c>
      <c r="B10" s="198">
        <v>-11088.454239999999</v>
      </c>
      <c r="C10" s="199">
        <v>-4.5754200000000003</v>
      </c>
      <c r="D10" s="200">
        <v>-153.8528</v>
      </c>
      <c r="E10" s="199">
        <v>-7.669999999999999E-2</v>
      </c>
      <c r="F10" s="201">
        <v>-200.55951999999999</v>
      </c>
      <c r="G10" s="199">
        <v>-8.276E-2</v>
      </c>
      <c r="H10" s="198">
        <v>-11644.807080650746</v>
      </c>
      <c r="I10" s="199">
        <v>-4.8049891545330476</v>
      </c>
      <c r="K10" s="197">
        <v>2004</v>
      </c>
      <c r="L10" s="198">
        <v>-11644.807080650746</v>
      </c>
      <c r="M10" s="213">
        <v>-4.8049891545330476</v>
      </c>
      <c r="N10" s="198">
        <v>7285.3352464341351</v>
      </c>
      <c r="O10" s="213">
        <v>3.0061431334847954</v>
      </c>
      <c r="P10" s="198">
        <v>-4359.4718342166107</v>
      </c>
      <c r="Q10" s="213">
        <v>-1.7988460210482522</v>
      </c>
      <c r="R10" s="218">
        <v>-4.4059531931725466</v>
      </c>
      <c r="S10" s="214" t="s">
        <v>28</v>
      </c>
    </row>
    <row r="11" spans="1:19" ht="12" customHeight="1">
      <c r="A11" s="202">
        <v>2005</v>
      </c>
      <c r="B11" s="203">
        <v>-6112.0793700000004</v>
      </c>
      <c r="C11" s="204">
        <v>-2.4056199999999999</v>
      </c>
      <c r="D11" s="205">
        <v>351.73219999999992</v>
      </c>
      <c r="E11" s="204">
        <v>0.10765999999999999</v>
      </c>
      <c r="F11" s="206">
        <v>-59.593699999999998</v>
      </c>
      <c r="G11" s="204">
        <v>-2.3460000000000002E-2</v>
      </c>
      <c r="H11" s="203">
        <v>-6373.0925139329192</v>
      </c>
      <c r="I11" s="204">
        <v>-2.5083506590621933</v>
      </c>
      <c r="K11" s="202">
        <v>2005</v>
      </c>
      <c r="L11" s="203">
        <v>-6373.0925139329192</v>
      </c>
      <c r="M11" s="215">
        <v>-2.5083506590621933</v>
      </c>
      <c r="N11" s="203">
        <v>8187.0485879957805</v>
      </c>
      <c r="O11" s="215">
        <v>3.2222957185349856</v>
      </c>
      <c r="P11" s="203">
        <v>1813.9560740628613</v>
      </c>
      <c r="Q11" s="215">
        <v>0.71394505947279252</v>
      </c>
      <c r="R11" s="216">
        <v>-2.0836291975239414</v>
      </c>
      <c r="S11" s="217" t="s">
        <v>28</v>
      </c>
    </row>
    <row r="12" spans="1:19" ht="12" customHeight="1">
      <c r="A12" s="197">
        <v>2006</v>
      </c>
      <c r="B12" s="198">
        <v>-5790.2340599999998</v>
      </c>
      <c r="C12" s="199">
        <v>-2.16195</v>
      </c>
      <c r="D12" s="200">
        <v>-364.36514999999997</v>
      </c>
      <c r="E12" s="199">
        <v>-0.16825999999999999</v>
      </c>
      <c r="F12" s="201">
        <v>-3.2833000000000001</v>
      </c>
      <c r="G12" s="199">
        <v>-1.23E-3</v>
      </c>
      <c r="H12" s="198">
        <v>-6790.5445380893507</v>
      </c>
      <c r="I12" s="199">
        <v>-2.535446039865684</v>
      </c>
      <c r="K12" s="197">
        <v>2006</v>
      </c>
      <c r="L12" s="198">
        <v>-6790.5445380893507</v>
      </c>
      <c r="M12" s="213">
        <v>-2.535446039865684</v>
      </c>
      <c r="N12" s="198">
        <v>8398.1927763595013</v>
      </c>
      <c r="O12" s="213">
        <v>3.135707968250883</v>
      </c>
      <c r="P12" s="198">
        <v>1607.6482382701506</v>
      </c>
      <c r="Q12" s="213">
        <v>0.60026192838519943</v>
      </c>
      <c r="R12" s="218">
        <v>-2.8416116698557525</v>
      </c>
      <c r="S12" s="214" t="s">
        <v>28</v>
      </c>
    </row>
    <row r="13" spans="1:19" ht="12" customHeight="1">
      <c r="A13" s="202">
        <v>2007</v>
      </c>
      <c r="B13" s="203">
        <v>-3151.2356599999998</v>
      </c>
      <c r="C13" s="204">
        <v>-1.10968</v>
      </c>
      <c r="D13" s="205">
        <v>100.70404999999994</v>
      </c>
      <c r="E13" s="204">
        <v>1.4679999999999999E-2</v>
      </c>
      <c r="F13" s="206">
        <v>-253.93038999999999</v>
      </c>
      <c r="G13" s="204">
        <v>-8.9419999999999999E-2</v>
      </c>
      <c r="H13" s="203">
        <v>-3846.7940026143333</v>
      </c>
      <c r="I13" s="204">
        <v>-1.3546100272492034</v>
      </c>
      <c r="K13" s="202">
        <v>2007</v>
      </c>
      <c r="L13" s="203">
        <v>-3846.7940026143333</v>
      </c>
      <c r="M13" s="215">
        <v>-1.3546100272492034</v>
      </c>
      <c r="N13" s="203">
        <v>8902.4354776645068</v>
      </c>
      <c r="O13" s="215">
        <v>3.1349035994097192</v>
      </c>
      <c r="P13" s="203">
        <v>5055.6414750501735</v>
      </c>
      <c r="Q13" s="215">
        <v>1.7802935721605158</v>
      </c>
      <c r="R13" s="216">
        <v>-2.6940121805560282</v>
      </c>
      <c r="S13" s="217" t="s">
        <v>28</v>
      </c>
    </row>
    <row r="14" spans="1:19" ht="12" customHeight="1">
      <c r="A14" s="197">
        <v>2008</v>
      </c>
      <c r="B14" s="198">
        <v>-3905.6338900000001</v>
      </c>
      <c r="C14" s="199">
        <v>-1.32952</v>
      </c>
      <c r="D14" s="200">
        <v>-216.29750000000001</v>
      </c>
      <c r="E14" s="199">
        <v>-8.6870000000000003E-2</v>
      </c>
      <c r="F14" s="201">
        <v>147.30832000000001</v>
      </c>
      <c r="G14" s="199">
        <v>5.015E-2</v>
      </c>
      <c r="H14" s="198">
        <v>-4392.5117591036833</v>
      </c>
      <c r="I14" s="199">
        <v>-1.4952625016431023</v>
      </c>
      <c r="K14" s="197">
        <v>2008</v>
      </c>
      <c r="L14" s="198">
        <v>-4392.5117591036833</v>
      </c>
      <c r="M14" s="213">
        <v>-1.4952625016431023</v>
      </c>
      <c r="N14" s="198">
        <v>8656.695548978023</v>
      </c>
      <c r="O14" s="213">
        <v>2.9468406580131479</v>
      </c>
      <c r="P14" s="198">
        <v>4264.1837898743397</v>
      </c>
      <c r="Q14" s="213">
        <v>1.4515781563700454</v>
      </c>
      <c r="R14" s="218">
        <v>-2.6455741010486342</v>
      </c>
      <c r="S14" s="214" t="s">
        <v>28</v>
      </c>
    </row>
    <row r="15" spans="1:19" ht="12" customHeight="1">
      <c r="A15" s="202">
        <v>2009</v>
      </c>
      <c r="B15" s="203">
        <v>-12337.48401</v>
      </c>
      <c r="C15" s="204">
        <v>-4.2831900000000003</v>
      </c>
      <c r="D15" s="205">
        <v>-2913.3476499999997</v>
      </c>
      <c r="E15" s="204">
        <v>-1.02566</v>
      </c>
      <c r="F15" s="206">
        <v>201.93709999999999</v>
      </c>
      <c r="G15" s="204">
        <v>7.0110000000000006E-2</v>
      </c>
      <c r="H15" s="203">
        <v>-15351.927947854099</v>
      </c>
      <c r="I15" s="204">
        <v>-5.3297157756560942</v>
      </c>
      <c r="K15" s="202">
        <v>2009</v>
      </c>
      <c r="L15" s="203">
        <v>-15351.927947854099</v>
      </c>
      <c r="M15" s="215">
        <v>-5.3297157756560942</v>
      </c>
      <c r="N15" s="203">
        <v>9051.7552978459316</v>
      </c>
      <c r="O15" s="215">
        <v>3.142490192253121</v>
      </c>
      <c r="P15" s="203">
        <v>-6300.1726500081677</v>
      </c>
      <c r="Q15" s="215">
        <v>-2.1872255834029732</v>
      </c>
      <c r="R15" s="216">
        <v>-2.985272870424251</v>
      </c>
      <c r="S15" s="217" t="s">
        <v>28</v>
      </c>
    </row>
    <row r="16" spans="1:19" ht="12" customHeight="1">
      <c r="A16" s="197">
        <v>2010</v>
      </c>
      <c r="B16" s="198">
        <v>-9786.35707</v>
      </c>
      <c r="C16" s="199">
        <v>-3.3073600000000001</v>
      </c>
      <c r="D16" s="200">
        <v>-3772.5597899999998</v>
      </c>
      <c r="E16" s="199">
        <v>-1.2813999999999999</v>
      </c>
      <c r="F16" s="201">
        <v>553.15522999999996</v>
      </c>
      <c r="G16" s="199">
        <v>0.18694</v>
      </c>
      <c r="H16" s="198">
        <v>-13141.616165759187</v>
      </c>
      <c r="I16" s="199">
        <v>-4.4412860101870262</v>
      </c>
      <c r="K16" s="197">
        <v>2010</v>
      </c>
      <c r="L16" s="198">
        <v>-13141.616165759187</v>
      </c>
      <c r="M16" s="213">
        <v>-4.4412860101870262</v>
      </c>
      <c r="N16" s="198">
        <v>8567.8862662422416</v>
      </c>
      <c r="O16" s="213">
        <v>2.8955672522441946</v>
      </c>
      <c r="P16" s="198">
        <v>-4573.7298995169458</v>
      </c>
      <c r="Q16" s="213">
        <v>-1.5457187579428311</v>
      </c>
      <c r="R16" s="218">
        <v>-3.3169616525454502</v>
      </c>
      <c r="S16" s="214" t="s">
        <v>28</v>
      </c>
    </row>
    <row r="17" spans="1:20" ht="12" customHeight="1">
      <c r="A17" s="202">
        <v>2011</v>
      </c>
      <c r="B17" s="203">
        <v>-7074.1410400000004</v>
      </c>
      <c r="C17" s="204">
        <v>-2.2810299999999999</v>
      </c>
      <c r="D17" s="205">
        <v>-1196.1226799999999</v>
      </c>
      <c r="E17" s="204">
        <v>-0.39745000000000003</v>
      </c>
      <c r="F17" s="206">
        <v>632.65110000000004</v>
      </c>
      <c r="G17" s="204">
        <v>0.20399999999999999</v>
      </c>
      <c r="H17" s="203">
        <v>-7919.359917989932</v>
      </c>
      <c r="I17" s="204">
        <v>-2.5535724166834277</v>
      </c>
      <c r="K17" s="202">
        <v>2011</v>
      </c>
      <c r="L17" s="203">
        <v>-7919.359917989932</v>
      </c>
      <c r="M17" s="215">
        <v>-2.5535724166834277</v>
      </c>
      <c r="N17" s="203">
        <v>8643.2105252301899</v>
      </c>
      <c r="O17" s="215">
        <v>2.7869757426579631</v>
      </c>
      <c r="P17" s="203">
        <v>723.85060724025789</v>
      </c>
      <c r="Q17" s="215">
        <v>0.23340332597453517</v>
      </c>
      <c r="R17" s="216">
        <v>-2.5658011131473804</v>
      </c>
      <c r="S17" s="215">
        <v>-2.52</v>
      </c>
    </row>
    <row r="18" spans="1:20" ht="12" customHeight="1">
      <c r="A18" s="197">
        <v>2012</v>
      </c>
      <c r="B18" s="198">
        <v>-6810.1498099999999</v>
      </c>
      <c r="C18" s="199">
        <v>-2.1371699999999998</v>
      </c>
      <c r="D18" s="200">
        <v>-348.50853999999998</v>
      </c>
      <c r="E18" s="199">
        <v>-0.12499</v>
      </c>
      <c r="F18" s="201">
        <v>542.33079999999995</v>
      </c>
      <c r="G18" s="199">
        <v>0.17019000000000001</v>
      </c>
      <c r="H18" s="198">
        <v>-6975.6108690387628</v>
      </c>
      <c r="I18" s="199">
        <v>-2.1890927875040096</v>
      </c>
      <c r="K18" s="197">
        <v>2012</v>
      </c>
      <c r="L18" s="198">
        <v>-6975.6108690387628</v>
      </c>
      <c r="M18" s="213">
        <v>-2.1890927875040096</v>
      </c>
      <c r="N18" s="198">
        <v>8655.9830951670483</v>
      </c>
      <c r="O18" s="213">
        <v>2.7164287856839628</v>
      </c>
      <c r="P18" s="198">
        <v>1680.3722261282855</v>
      </c>
      <c r="Q18" s="213">
        <v>0.52733599817995325</v>
      </c>
      <c r="R18" s="218">
        <v>-1.8518114205727727</v>
      </c>
      <c r="S18" s="213">
        <v>-1.8</v>
      </c>
    </row>
    <row r="19" spans="1:20" ht="12" customHeight="1">
      <c r="A19" s="202">
        <v>2013</v>
      </c>
      <c r="B19" s="203">
        <v>-6488.2041099999997</v>
      </c>
      <c r="C19" s="204">
        <v>-2.0030899999999998</v>
      </c>
      <c r="D19" s="205">
        <v>-246.18877000000001</v>
      </c>
      <c r="E19" s="204">
        <v>-7.6009999999999994E-2</v>
      </c>
      <c r="F19" s="206">
        <v>417.89409000000001</v>
      </c>
      <c r="G19" s="204">
        <v>0.12902</v>
      </c>
      <c r="H19" s="203">
        <v>-6316.9228301848052</v>
      </c>
      <c r="I19" s="204">
        <v>-1.9502080367263777</v>
      </c>
      <c r="K19" s="202">
        <v>2013</v>
      </c>
      <c r="L19" s="203">
        <v>-6316.9228301848052</v>
      </c>
      <c r="M19" s="215">
        <v>-1.9502080367263777</v>
      </c>
      <c r="N19" s="203">
        <v>8434.9859282571124</v>
      </c>
      <c r="O19" s="215">
        <v>2.6041124435391705</v>
      </c>
      <c r="P19" s="203">
        <v>2118.0630980723072</v>
      </c>
      <c r="Q19" s="215">
        <v>0.65390440681279283</v>
      </c>
      <c r="R19" s="216">
        <v>-1.0749607187258192</v>
      </c>
      <c r="S19" s="215">
        <v>-1.66</v>
      </c>
    </row>
    <row r="20" spans="1:20" ht="12" customHeight="1">
      <c r="A20" s="197">
        <v>2014</v>
      </c>
      <c r="B20" s="198">
        <v>-9388.3450200000007</v>
      </c>
      <c r="C20" s="199">
        <v>-2.8180900000000002</v>
      </c>
      <c r="D20" s="200">
        <v>-6.7138200000000001</v>
      </c>
      <c r="E20" s="199">
        <v>-2.0200000000000001E-3</v>
      </c>
      <c r="F20" s="201">
        <v>303.01519000000002</v>
      </c>
      <c r="G20" s="199">
        <v>9.0959999999999999E-2</v>
      </c>
      <c r="H20" s="198">
        <v>-9092.0366483921825</v>
      </c>
      <c r="I20" s="199">
        <v>-2.7291442250141231</v>
      </c>
      <c r="K20" s="197">
        <v>2014</v>
      </c>
      <c r="L20" s="198">
        <v>-9092.0366483921825</v>
      </c>
      <c r="M20" s="213">
        <v>-2.7291442250141231</v>
      </c>
      <c r="N20" s="198">
        <v>8119.4409397476074</v>
      </c>
      <c r="O20" s="213">
        <v>2.4372014992893813</v>
      </c>
      <c r="P20" s="198">
        <v>-972.5957086445751</v>
      </c>
      <c r="Q20" s="213">
        <v>-0.29194272572474189</v>
      </c>
      <c r="R20" s="218">
        <v>-0.58765156243270988</v>
      </c>
      <c r="S20" s="213">
        <v>-0.6</v>
      </c>
    </row>
    <row r="21" spans="1:20" ht="12" customHeight="1">
      <c r="A21" s="202">
        <v>2015</v>
      </c>
      <c r="B21" s="203">
        <v>-4159.3295200000002</v>
      </c>
      <c r="C21" s="204">
        <v>-1.2081999999999999</v>
      </c>
      <c r="D21" s="205">
        <v>421.61946999999998</v>
      </c>
      <c r="E21" s="204">
        <v>0.12247</v>
      </c>
      <c r="F21" s="206">
        <v>135.83185</v>
      </c>
      <c r="G21" s="204">
        <v>3.9460000000000002E-2</v>
      </c>
      <c r="H21" s="203">
        <v>-3601.8769111316069</v>
      </c>
      <c r="I21" s="204">
        <v>-1.0462709902492511</v>
      </c>
      <c r="K21" s="202">
        <v>2015</v>
      </c>
      <c r="L21" s="203">
        <v>-3601.8769111316069</v>
      </c>
      <c r="M21" s="215">
        <v>-1.0462709902492511</v>
      </c>
      <c r="N21" s="203">
        <v>8068.9545558065238</v>
      </c>
      <c r="O21" s="215">
        <v>2.3438649575416952</v>
      </c>
      <c r="P21" s="203">
        <v>4467.0776446749169</v>
      </c>
      <c r="Q21" s="215">
        <v>1.2975939672924444</v>
      </c>
      <c r="R21" s="216">
        <v>0.18396597637233947</v>
      </c>
      <c r="S21" s="215">
        <v>-0.01</v>
      </c>
    </row>
    <row r="22" spans="1:20" ht="12" customHeight="1">
      <c r="A22" s="197">
        <v>2016</v>
      </c>
      <c r="B22" s="198">
        <v>-4449.0555400000003</v>
      </c>
      <c r="C22" s="199">
        <v>-1.2488999999999999</v>
      </c>
      <c r="D22" s="200">
        <v>-1455.14906</v>
      </c>
      <c r="E22" s="199">
        <v>-0.40848000000000001</v>
      </c>
      <c r="F22" s="201">
        <v>281.71998000000002</v>
      </c>
      <c r="G22" s="199">
        <v>7.9079999999999998E-2</v>
      </c>
      <c r="H22" s="198">
        <v>-5622.4842210666684</v>
      </c>
      <c r="I22" s="199">
        <v>-1.5782961649461718</v>
      </c>
      <c r="K22" s="197">
        <v>2016</v>
      </c>
      <c r="L22" s="198">
        <v>-5622.4842210666684</v>
      </c>
      <c r="M22" s="213">
        <v>-1.5782961649461718</v>
      </c>
      <c r="N22" s="198">
        <v>7439.2476337587486</v>
      </c>
      <c r="O22" s="213">
        <v>2.0882826076155379</v>
      </c>
      <c r="P22" s="198">
        <v>1816.7634126920802</v>
      </c>
      <c r="Q22" s="213">
        <v>0.50998644266936566</v>
      </c>
      <c r="R22" s="218">
        <v>-1.0152274127616669</v>
      </c>
      <c r="S22" s="213">
        <v>-1.1399999999999999</v>
      </c>
    </row>
    <row r="23" spans="1:20" ht="12" customHeight="1">
      <c r="A23" s="349">
        <v>2017</v>
      </c>
      <c r="B23" s="350">
        <v>-3273.4598299999998</v>
      </c>
      <c r="C23" s="351">
        <v>-0.88495999999999997</v>
      </c>
      <c r="D23" s="352">
        <v>-34.610190000000003</v>
      </c>
      <c r="E23" s="351">
        <v>-9.3600000000000003E-3</v>
      </c>
      <c r="F23" s="353">
        <v>359.17478999999997</v>
      </c>
      <c r="G23" s="351">
        <v>9.7100000000000006E-2</v>
      </c>
      <c r="H23" s="350">
        <v>-2948.8945076273521</v>
      </c>
      <c r="I23" s="351">
        <v>-0.79721576980005382</v>
      </c>
      <c r="K23" s="349">
        <v>2017</v>
      </c>
      <c r="L23" s="350">
        <v>-2948.8945076273521</v>
      </c>
      <c r="M23" s="360">
        <v>-0.79721576980005382</v>
      </c>
      <c r="N23" s="350">
        <v>6800.6516025036208</v>
      </c>
      <c r="O23" s="360">
        <v>1.8385149717661629</v>
      </c>
      <c r="P23" s="350">
        <v>3851.7570948762686</v>
      </c>
      <c r="Q23" s="360">
        <v>1.0412992019661089</v>
      </c>
      <c r="R23" s="361">
        <v>-0.78923945554370623</v>
      </c>
      <c r="S23" s="215">
        <v>-0.8</v>
      </c>
    </row>
    <row r="24" spans="1:20" ht="12" customHeight="1">
      <c r="A24" s="197">
        <v>2018</v>
      </c>
      <c r="B24" s="346" t="s">
        <v>198</v>
      </c>
      <c r="C24" s="347" t="s">
        <v>199</v>
      </c>
      <c r="D24" s="346" t="s">
        <v>198</v>
      </c>
      <c r="E24" s="347" t="s">
        <v>199</v>
      </c>
      <c r="F24" s="346" t="s">
        <v>198</v>
      </c>
      <c r="G24" s="347" t="s">
        <v>199</v>
      </c>
      <c r="H24" s="198">
        <v>-166.05040919370367</v>
      </c>
      <c r="I24" s="199">
        <v>-4.2866747749297648E-2</v>
      </c>
      <c r="K24" s="197">
        <v>2018</v>
      </c>
      <c r="L24" s="198">
        <v>-166.05040919370367</v>
      </c>
      <c r="M24" s="213">
        <v>-4.2866747749297648E-2</v>
      </c>
      <c r="N24" s="198">
        <v>6155.591500335021</v>
      </c>
      <c r="O24" s="213">
        <v>1.5890968855413543</v>
      </c>
      <c r="P24" s="198">
        <v>5989.5410911413173</v>
      </c>
      <c r="Q24" s="213">
        <v>1.5462301377920569</v>
      </c>
      <c r="R24" s="218">
        <v>-0.67013095997398509</v>
      </c>
      <c r="S24" s="213">
        <v>-0.81</v>
      </c>
    </row>
    <row r="25" spans="1:20" ht="12" customHeight="1" thickBot="1">
      <c r="A25" s="354">
        <v>2019</v>
      </c>
      <c r="B25" s="355" t="s">
        <v>198</v>
      </c>
      <c r="C25" s="356" t="s">
        <v>199</v>
      </c>
      <c r="D25" s="355" t="s">
        <v>198</v>
      </c>
      <c r="E25" s="356" t="s">
        <v>199</v>
      </c>
      <c r="F25" s="355" t="s">
        <v>198</v>
      </c>
      <c r="G25" s="356" t="s">
        <v>199</v>
      </c>
      <c r="H25" s="357">
        <v>721.21504762460245</v>
      </c>
      <c r="I25" s="358">
        <v>0.17886675444990402</v>
      </c>
      <c r="K25" s="354">
        <v>2019</v>
      </c>
      <c r="L25" s="357">
        <v>721.21504762460245</v>
      </c>
      <c r="M25" s="362">
        <v>0.17886675444990402</v>
      </c>
      <c r="N25" s="357">
        <v>5832.1928477653273</v>
      </c>
      <c r="O25" s="362">
        <v>1.4464276770729729</v>
      </c>
      <c r="P25" s="357">
        <v>6553.4078953899298</v>
      </c>
      <c r="Q25" s="362">
        <v>1.6252944315228772</v>
      </c>
      <c r="R25" s="363">
        <v>-0.45947325661961275</v>
      </c>
      <c r="S25" s="362">
        <v>-0.4</v>
      </c>
    </row>
    <row r="26" spans="1:20" ht="13.5" customHeight="1" thickTop="1">
      <c r="A26" s="224" t="s">
        <v>282</v>
      </c>
      <c r="B26" s="224"/>
      <c r="C26" s="224"/>
      <c r="D26" s="224"/>
      <c r="E26" s="224"/>
      <c r="F26" s="224"/>
      <c r="G26" s="224"/>
      <c r="H26" s="224"/>
      <c r="I26" s="224"/>
      <c r="K26" s="527" t="s">
        <v>283</v>
      </c>
      <c r="L26" s="527"/>
      <c r="M26" s="527"/>
      <c r="N26" s="527"/>
      <c r="O26" s="527"/>
      <c r="P26" s="527"/>
      <c r="Q26" s="527"/>
      <c r="R26" s="527"/>
      <c r="S26" s="527"/>
    </row>
    <row r="27" spans="1:20" ht="12.75" customHeight="1" thickBot="1">
      <c r="A27" s="348" t="s">
        <v>295</v>
      </c>
      <c r="B27" s="80"/>
      <c r="C27" s="80"/>
      <c r="D27" s="80"/>
      <c r="E27" s="80"/>
      <c r="F27" s="80"/>
      <c r="G27" s="80"/>
      <c r="H27" s="80"/>
      <c r="I27" s="80"/>
      <c r="K27" s="526" t="s">
        <v>302</v>
      </c>
      <c r="L27" s="526"/>
      <c r="M27" s="526"/>
      <c r="N27" s="526"/>
      <c r="O27" s="526"/>
      <c r="P27" s="526"/>
      <c r="Q27" s="526"/>
      <c r="R27" s="526"/>
      <c r="S27" s="526"/>
    </row>
    <row r="28" spans="1:20" ht="12" customHeight="1" thickTop="1" thickBot="1">
      <c r="A28" s="224"/>
      <c r="B28" s="225"/>
      <c r="C28" s="225"/>
      <c r="D28" s="225"/>
      <c r="E28" s="225"/>
      <c r="F28" s="225"/>
      <c r="G28" s="225"/>
      <c r="H28" s="225"/>
      <c r="I28" s="225"/>
      <c r="K28" s="528" t="s">
        <v>296</v>
      </c>
      <c r="L28" s="528"/>
      <c r="M28" s="528"/>
      <c r="N28" s="528"/>
      <c r="O28" s="528"/>
      <c r="P28" s="528"/>
      <c r="Q28" s="528"/>
      <c r="R28" s="528"/>
      <c r="S28" s="528"/>
    </row>
    <row r="29" spans="1:20" s="207" customFormat="1" ht="11.45" customHeight="1" thickTop="1">
      <c r="K29" s="192"/>
      <c r="L29" s="192"/>
      <c r="M29" s="192"/>
      <c r="N29" s="192"/>
      <c r="O29" s="192"/>
      <c r="P29" s="192"/>
      <c r="Q29" s="192"/>
      <c r="R29" s="192"/>
      <c r="S29" s="192"/>
    </row>
    <row r="30" spans="1:20" s="192" customFormat="1" ht="18.600000000000001" customHeight="1">
      <c r="A30" s="62" t="s">
        <v>185</v>
      </c>
      <c r="K30" s="62" t="s">
        <v>275</v>
      </c>
      <c r="T30" s="16"/>
    </row>
    <row r="31" spans="1:20" ht="12" customHeight="1" thickBot="1">
      <c r="A31" s="80"/>
      <c r="B31" s="80"/>
      <c r="C31" s="80"/>
      <c r="D31" s="80"/>
      <c r="E31" s="80"/>
      <c r="F31" s="80"/>
      <c r="G31" s="80"/>
      <c r="H31" s="80"/>
      <c r="I31" s="80"/>
      <c r="K31" s="193"/>
      <c r="L31" s="80"/>
      <c r="M31" s="80"/>
      <c r="N31" s="80"/>
      <c r="O31" s="80"/>
      <c r="P31" s="80"/>
      <c r="Q31" s="80"/>
    </row>
    <row r="32" spans="1:20" ht="18" customHeight="1" thickTop="1">
      <c r="A32" s="194"/>
      <c r="B32" s="530" t="s">
        <v>62</v>
      </c>
      <c r="C32" s="530"/>
      <c r="D32" s="530" t="s">
        <v>63</v>
      </c>
      <c r="E32" s="530"/>
      <c r="F32" s="531" t="s">
        <v>180</v>
      </c>
      <c r="G32" s="531"/>
      <c r="H32" s="533" t="s">
        <v>90</v>
      </c>
      <c r="I32" s="533"/>
      <c r="K32" s="219"/>
      <c r="L32" s="283" t="s">
        <v>194</v>
      </c>
      <c r="M32" s="283"/>
      <c r="N32" s="283" t="s">
        <v>195</v>
      </c>
      <c r="O32" s="283"/>
      <c r="P32" s="284" t="s">
        <v>188</v>
      </c>
      <c r="Q32" s="284"/>
      <c r="R32" s="220"/>
      <c r="S32" s="220"/>
    </row>
    <row r="33" spans="1:20" ht="15.6" customHeight="1" thickBot="1">
      <c r="A33" s="195"/>
      <c r="B33" s="196" t="s">
        <v>141</v>
      </c>
      <c r="C33" s="196" t="s">
        <v>142</v>
      </c>
      <c r="D33" s="196" t="s">
        <v>141</v>
      </c>
      <c r="E33" s="196" t="s">
        <v>142</v>
      </c>
      <c r="F33" s="196" t="s">
        <v>141</v>
      </c>
      <c r="G33" s="196" t="s">
        <v>142</v>
      </c>
      <c r="H33" s="196" t="s">
        <v>141</v>
      </c>
      <c r="I33" s="196" t="s">
        <v>142</v>
      </c>
      <c r="K33" s="194"/>
      <c r="L33" s="281"/>
      <c r="M33" s="281"/>
      <c r="N33" s="281"/>
      <c r="O33" s="281"/>
      <c r="P33" s="279" t="s">
        <v>196</v>
      </c>
      <c r="Q33" s="282" t="s">
        <v>197</v>
      </c>
      <c r="R33" s="220"/>
      <c r="S33" s="220"/>
    </row>
    <row r="34" spans="1:20" ht="13.9" customHeight="1" thickTop="1" thickBot="1">
      <c r="A34" s="202">
        <v>2001</v>
      </c>
      <c r="B34" s="210">
        <v>132825.2899638598</v>
      </c>
      <c r="C34" s="211">
        <v>60.231377026646982</v>
      </c>
      <c r="D34" s="210">
        <v>13299.87368880039</v>
      </c>
      <c r="E34" s="211">
        <v>6.0310028818674528</v>
      </c>
      <c r="F34" s="210">
        <v>1029.051245721387</v>
      </c>
      <c r="G34" s="211">
        <v>0.46663683984917298</v>
      </c>
      <c r="H34" s="210">
        <v>147154.21999999997</v>
      </c>
      <c r="I34" s="211">
        <v>66.729019061759658</v>
      </c>
      <c r="K34" s="195"/>
      <c r="L34" s="196" t="s">
        <v>141</v>
      </c>
      <c r="M34" s="196" t="s">
        <v>142</v>
      </c>
      <c r="N34" s="196" t="s">
        <v>141</v>
      </c>
      <c r="O34" s="196" t="s">
        <v>142</v>
      </c>
      <c r="P34" s="196" t="s">
        <v>142</v>
      </c>
      <c r="Q34" s="196" t="s">
        <v>142</v>
      </c>
    </row>
    <row r="35" spans="1:20" ht="12" customHeight="1" thickTop="1">
      <c r="A35" s="197">
        <v>2002</v>
      </c>
      <c r="B35" s="208">
        <v>138537.50852028842</v>
      </c>
      <c r="C35" s="209">
        <v>61.101009861325693</v>
      </c>
      <c r="D35" s="208">
        <v>11478.121136000002</v>
      </c>
      <c r="E35" s="209">
        <v>5.0623459322391371</v>
      </c>
      <c r="F35" s="208">
        <v>1280.2369999999999</v>
      </c>
      <c r="G35" s="209">
        <v>0.56463967338042875</v>
      </c>
      <c r="H35" s="208">
        <v>151295.86999999997</v>
      </c>
      <c r="I35" s="209">
        <v>66.727996941666106</v>
      </c>
      <c r="K35" s="202">
        <v>2001</v>
      </c>
      <c r="L35" s="203">
        <v>113252.21786103144</v>
      </c>
      <c r="M35" s="215">
        <v>51.355709706696331</v>
      </c>
      <c r="N35" s="203">
        <v>111793.26639321001</v>
      </c>
      <c r="O35" s="215">
        <v>50.694128949403471</v>
      </c>
      <c r="P35" s="215">
        <v>44.087698395351651</v>
      </c>
      <c r="Q35" s="222">
        <v>45.361182276159838</v>
      </c>
    </row>
    <row r="36" spans="1:20" ht="12" customHeight="1">
      <c r="A36" s="202">
        <v>2003</v>
      </c>
      <c r="B36" s="210">
        <v>140576.4</v>
      </c>
      <c r="C36" s="211">
        <v>60.629219581298322</v>
      </c>
      <c r="D36" s="210">
        <v>11002.648136</v>
      </c>
      <c r="E36" s="211">
        <v>4.7453339949899611</v>
      </c>
      <c r="F36" s="210">
        <v>1108.9939999999999</v>
      </c>
      <c r="G36" s="211">
        <v>0.47829821179331916</v>
      </c>
      <c r="H36" s="210">
        <v>152688.04999999996</v>
      </c>
      <c r="I36" s="211">
        <v>65.852855179747493</v>
      </c>
      <c r="K36" s="197">
        <v>2002</v>
      </c>
      <c r="L36" s="198">
        <v>115758.09061818717</v>
      </c>
      <c r="M36" s="213">
        <v>51.054305162087402</v>
      </c>
      <c r="N36" s="198">
        <v>112626.47878967</v>
      </c>
      <c r="O36" s="213">
        <v>49.673129426650739</v>
      </c>
      <c r="P36" s="213">
        <v>42.889575946734595</v>
      </c>
      <c r="Q36" s="226">
        <v>44.141999788308141</v>
      </c>
    </row>
    <row r="37" spans="1:20" ht="12" customHeight="1">
      <c r="A37" s="197">
        <v>2004</v>
      </c>
      <c r="B37" s="208">
        <v>144522.89350005944</v>
      </c>
      <c r="C37" s="209">
        <v>59.634387331620218</v>
      </c>
      <c r="D37" s="208">
        <v>12060.678474</v>
      </c>
      <c r="E37" s="209">
        <v>4.9765898964675408</v>
      </c>
      <c r="F37" s="208">
        <v>1401.78</v>
      </c>
      <c r="G37" s="209">
        <v>0.57841556759091739</v>
      </c>
      <c r="H37" s="208">
        <v>157985.35999999999</v>
      </c>
      <c r="I37" s="209">
        <v>65.189396107417295</v>
      </c>
      <c r="K37" s="202">
        <v>2003</v>
      </c>
      <c r="L37" s="203">
        <v>118878.1801497274</v>
      </c>
      <c r="M37" s="215">
        <v>51.270990633726313</v>
      </c>
      <c r="N37" s="203">
        <v>114736.13385180999</v>
      </c>
      <c r="O37" s="215">
        <v>49.484566777998474</v>
      </c>
      <c r="P37" s="215">
        <v>42.600816985638815</v>
      </c>
      <c r="Q37" s="222">
        <v>43.828058472251172</v>
      </c>
    </row>
    <row r="38" spans="1:20" ht="12" customHeight="1">
      <c r="A38" s="202">
        <v>2005</v>
      </c>
      <c r="B38" s="210">
        <v>157906.30800000002</v>
      </c>
      <c r="C38" s="211">
        <v>62.149480942878846</v>
      </c>
      <c r="D38" s="210">
        <v>14730.637767</v>
      </c>
      <c r="E38" s="211">
        <v>5.7977512283842252</v>
      </c>
      <c r="F38" s="210">
        <v>1766.53</v>
      </c>
      <c r="G38" s="211">
        <v>0.69527889012529975</v>
      </c>
      <c r="H38" s="210">
        <v>174403.46999999997</v>
      </c>
      <c r="I38" s="211">
        <v>68.642508791586337</v>
      </c>
      <c r="K38" s="197">
        <v>2004</v>
      </c>
      <c r="L38" s="198">
        <v>130153.41540241074</v>
      </c>
      <c r="M38" s="213">
        <v>53.705118951534381</v>
      </c>
      <c r="N38" s="198">
        <v>118508.60832176</v>
      </c>
      <c r="O38" s="213">
        <v>48.900129797001334</v>
      </c>
      <c r="P38" s="213">
        <v>42.159113671995208</v>
      </c>
      <c r="Q38" s="226">
        <v>43.342990504957179</v>
      </c>
      <c r="R38" s="221"/>
      <c r="S38" s="221"/>
    </row>
    <row r="39" spans="1:20" ht="12" customHeight="1">
      <c r="A39" s="197">
        <v>2006</v>
      </c>
      <c r="B39" s="208">
        <v>161991.10926819153</v>
      </c>
      <c r="C39" s="209">
        <v>60.484061945796377</v>
      </c>
      <c r="D39" s="208">
        <v>16417.749</v>
      </c>
      <c r="E39" s="209">
        <v>6.1300410375146654</v>
      </c>
      <c r="F39" s="208">
        <v>1861.1179999999999</v>
      </c>
      <c r="G39" s="209">
        <v>0.69490218882364563</v>
      </c>
      <c r="H39" s="208">
        <v>180269.97999999995</v>
      </c>
      <c r="I39" s="209">
        <v>67.309006565513201</v>
      </c>
      <c r="K39" s="202">
        <v>2005</v>
      </c>
      <c r="L39" s="203">
        <v>129973.40212812292</v>
      </c>
      <c r="M39" s="215">
        <v>51.155521150193074</v>
      </c>
      <c r="N39" s="203">
        <v>123600.30961419</v>
      </c>
      <c r="O39" s="215">
        <v>48.647170491130886</v>
      </c>
      <c r="P39" s="215">
        <v>41.213742991573014</v>
      </c>
      <c r="Q39" s="222">
        <v>42.196248795773997</v>
      </c>
      <c r="R39" s="221"/>
      <c r="S39" s="221"/>
    </row>
    <row r="40" spans="1:20" ht="12" customHeight="1">
      <c r="A40" s="202">
        <v>2007</v>
      </c>
      <c r="B40" s="210">
        <v>164934.11926788572</v>
      </c>
      <c r="C40" s="211">
        <v>58.079900208837245</v>
      </c>
      <c r="D40" s="210">
        <v>18388.603672999998</v>
      </c>
      <c r="E40" s="211">
        <v>6.4753628360729936</v>
      </c>
      <c r="F40" s="210">
        <v>1351.7772560000001</v>
      </c>
      <c r="G40" s="211">
        <v>0.47601483841883718</v>
      </c>
      <c r="H40" s="210">
        <v>184674.50999999995</v>
      </c>
      <c r="I40" s="211">
        <v>65.031281335397679</v>
      </c>
      <c r="K40" s="197">
        <v>2006</v>
      </c>
      <c r="L40" s="198">
        <v>134929.78830804935</v>
      </c>
      <c r="M40" s="213">
        <v>50.379935733669036</v>
      </c>
      <c r="N40" s="198">
        <v>128139.24376996</v>
      </c>
      <c r="O40" s="213">
        <v>47.844489693803347</v>
      </c>
      <c r="P40" s="213">
        <v>40.588114078305516</v>
      </c>
      <c r="Q40" s="226">
        <v>41.507540034385585</v>
      </c>
      <c r="R40" s="221"/>
      <c r="S40" s="221"/>
    </row>
    <row r="41" spans="1:20" ht="12" customHeight="1">
      <c r="A41" s="197">
        <v>2008</v>
      </c>
      <c r="B41" s="208">
        <v>179549.85438116506</v>
      </c>
      <c r="C41" s="209">
        <v>61.120875516203341</v>
      </c>
      <c r="D41" s="208">
        <v>20544.379462000001</v>
      </c>
      <c r="E41" s="209">
        <v>6.9935476360167392</v>
      </c>
      <c r="F41" s="208">
        <v>1715.6410000000001</v>
      </c>
      <c r="G41" s="209">
        <v>0.58402431097986274</v>
      </c>
      <c r="H41" s="208">
        <v>201809.86999999994</v>
      </c>
      <c r="I41" s="209">
        <v>68.698445814529748</v>
      </c>
      <c r="K41" s="202">
        <v>2007</v>
      </c>
      <c r="L41" s="203">
        <v>139842.42548630433</v>
      </c>
      <c r="M41" s="215">
        <v>49.244111244287296</v>
      </c>
      <c r="N41" s="203">
        <v>135995.63148369</v>
      </c>
      <c r="O41" s="215">
        <v>47.889501217038095</v>
      </c>
      <c r="P41" s="215">
        <v>40.706097134310767</v>
      </c>
      <c r="Q41" s="222">
        <v>41.563151608389227</v>
      </c>
      <c r="R41" s="221"/>
      <c r="S41" s="221"/>
    </row>
    <row r="42" spans="1:20" ht="12" customHeight="1">
      <c r="A42" s="202">
        <v>2009</v>
      </c>
      <c r="B42" s="210">
        <v>202277.72025588565</v>
      </c>
      <c r="C42" s="211">
        <v>70.224584193820363</v>
      </c>
      <c r="D42" s="210">
        <v>25183.118936999999</v>
      </c>
      <c r="E42" s="211">
        <v>8.7428019942937389</v>
      </c>
      <c r="F42" s="210">
        <v>2553.730744</v>
      </c>
      <c r="G42" s="211">
        <v>0.88657653158001426</v>
      </c>
      <c r="H42" s="210">
        <v>230014.56999999995</v>
      </c>
      <c r="I42" s="211">
        <v>79.853962741605457</v>
      </c>
      <c r="K42" s="197">
        <v>2008</v>
      </c>
      <c r="L42" s="198">
        <v>146510.76289589365</v>
      </c>
      <c r="M42" s="213">
        <v>49.873981416513324</v>
      </c>
      <c r="N42" s="198">
        <v>142118.25113678997</v>
      </c>
      <c r="O42" s="213">
        <v>48.37871891487022</v>
      </c>
      <c r="P42" s="213">
        <v>41.540890965733254</v>
      </c>
      <c r="Q42" s="226">
        <v>42.368126080264702</v>
      </c>
      <c r="R42" s="221"/>
      <c r="S42" s="221"/>
    </row>
    <row r="43" spans="1:20" ht="12" customHeight="1">
      <c r="A43" s="197">
        <v>2010</v>
      </c>
      <c r="B43" s="208">
        <v>211734.95226920515</v>
      </c>
      <c r="C43" s="209">
        <v>71.557064939319304</v>
      </c>
      <c r="D43" s="208">
        <v>31010.637906</v>
      </c>
      <c r="E43" s="209">
        <v>10.480226371071828</v>
      </c>
      <c r="F43" s="208">
        <v>1951.2267440000001</v>
      </c>
      <c r="G43" s="209">
        <v>0.6594284851667902</v>
      </c>
      <c r="H43" s="208">
        <v>244696.81999999995</v>
      </c>
      <c r="I43" s="209">
        <v>82.696720836730535</v>
      </c>
      <c r="K43" s="202">
        <v>2009</v>
      </c>
      <c r="L43" s="203">
        <v>155960.87715968408</v>
      </c>
      <c r="M43" s="215">
        <v>54.144805148028318</v>
      </c>
      <c r="N43" s="203">
        <v>140608.94921182998</v>
      </c>
      <c r="O43" s="215">
        <v>48.815089372372221</v>
      </c>
      <c r="P43" s="215">
        <v>41.135475214696946</v>
      </c>
      <c r="Q43" s="222">
        <v>41.978715853739956</v>
      </c>
      <c r="R43" s="221"/>
      <c r="S43" s="221"/>
    </row>
    <row r="44" spans="1:20" ht="12" customHeight="1">
      <c r="A44" s="202">
        <v>2011</v>
      </c>
      <c r="B44" s="210">
        <v>219980.87672322165</v>
      </c>
      <c r="C44" s="211">
        <v>70.932134012774455</v>
      </c>
      <c r="D44" s="210">
        <v>33912.193937999997</v>
      </c>
      <c r="E44" s="211">
        <v>10.934879071802005</v>
      </c>
      <c r="F44" s="210">
        <v>1790.962</v>
      </c>
      <c r="G44" s="211">
        <v>0.57749000044046228</v>
      </c>
      <c r="H44" s="210">
        <v>255683.77</v>
      </c>
      <c r="I44" s="211">
        <v>82.444418390741419</v>
      </c>
      <c r="K44" s="197">
        <v>2010</v>
      </c>
      <c r="L44" s="198">
        <v>156351.15576374918</v>
      </c>
      <c r="M44" s="213">
        <v>52.839787132072011</v>
      </c>
      <c r="N44" s="198">
        <v>143209.53959798999</v>
      </c>
      <c r="O44" s="213">
        <v>48.398501121884983</v>
      </c>
      <c r="P44" s="213">
        <v>41.100254316843518</v>
      </c>
      <c r="Q44" s="226">
        <v>41.926641744383161</v>
      </c>
      <c r="R44" s="221"/>
      <c r="S44" s="221"/>
    </row>
    <row r="45" spans="1:20" ht="12" customHeight="1">
      <c r="A45" s="197">
        <v>2012</v>
      </c>
      <c r="B45" s="208">
        <v>225931.63999999998</v>
      </c>
      <c r="C45" s="209">
        <v>70.902080531494178</v>
      </c>
      <c r="D45" s="208">
        <v>33359.17</v>
      </c>
      <c r="E45" s="209">
        <v>10.46880621857038</v>
      </c>
      <c r="F45" s="208">
        <v>1750.01</v>
      </c>
      <c r="G45" s="209">
        <v>0.54918979011049585</v>
      </c>
      <c r="H45" s="208">
        <v>261040.82999999996</v>
      </c>
      <c r="I45" s="209">
        <v>81.920079678384482</v>
      </c>
      <c r="K45" s="202">
        <v>2011</v>
      </c>
      <c r="L45" s="203">
        <v>157845.91732910994</v>
      </c>
      <c r="M45" s="215">
        <v>50.896913986959461</v>
      </c>
      <c r="N45" s="203">
        <v>149926.55741112001</v>
      </c>
      <c r="O45" s="215">
        <v>48.343341570276024</v>
      </c>
      <c r="P45" s="215">
        <v>41.22957779426126</v>
      </c>
      <c r="Q45" s="222">
        <v>42.00790841968621</v>
      </c>
      <c r="R45" s="223"/>
      <c r="S45" s="223"/>
    </row>
    <row r="46" spans="1:20" ht="12" customHeight="1">
      <c r="A46" s="202">
        <v>2013</v>
      </c>
      <c r="B46" s="210">
        <v>228692.03</v>
      </c>
      <c r="C46" s="211">
        <v>70.603527513446281</v>
      </c>
      <c r="D46" s="210">
        <v>32847.43</v>
      </c>
      <c r="E46" s="211">
        <v>10.140906212389654</v>
      </c>
      <c r="F46" s="210">
        <v>1690.03</v>
      </c>
      <c r="G46" s="211">
        <v>0.52175880201662306</v>
      </c>
      <c r="H46" s="210">
        <v>263229.51</v>
      </c>
      <c r="I46" s="211">
        <v>81.266198702403329</v>
      </c>
      <c r="K46" s="197">
        <v>2012</v>
      </c>
      <c r="L46" s="198">
        <v>163191.86547924878</v>
      </c>
      <c r="M46" s="213">
        <v>51.213025268592141</v>
      </c>
      <c r="N46" s="198">
        <v>156216.25461021002</v>
      </c>
      <c r="O46" s="213">
        <v>49.023932481088124</v>
      </c>
      <c r="P46" s="213">
        <v>41.87024606577824</v>
      </c>
      <c r="Q46" s="226">
        <v>42.602829806300264</v>
      </c>
      <c r="R46" s="223"/>
      <c r="S46" s="223"/>
    </row>
    <row r="47" spans="1:20" ht="12" customHeight="1">
      <c r="A47" s="197">
        <v>2014</v>
      </c>
      <c r="B47" s="208">
        <v>244903.82</v>
      </c>
      <c r="C47" s="209">
        <v>73.512445218211141</v>
      </c>
      <c r="D47" s="208">
        <v>33772.590000000004</v>
      </c>
      <c r="E47" s="209">
        <v>10.13747222175671</v>
      </c>
      <c r="F47" s="208">
        <v>1324.56</v>
      </c>
      <c r="G47" s="209">
        <v>0.3975913664320701</v>
      </c>
      <c r="H47" s="208">
        <v>280000.95000000007</v>
      </c>
      <c r="I47" s="209">
        <v>84.047502803027257</v>
      </c>
      <c r="K47" s="202">
        <v>2013</v>
      </c>
      <c r="L47" s="203">
        <v>167292.0717979348</v>
      </c>
      <c r="M47" s="215">
        <v>51.647669549161471</v>
      </c>
      <c r="N47" s="203">
        <v>160975.14896774999</v>
      </c>
      <c r="O47" s="215">
        <v>49.69746151243509</v>
      </c>
      <c r="P47" s="215">
        <v>42.740215141230919</v>
      </c>
      <c r="Q47" s="222">
        <v>43.441286602381929</v>
      </c>
      <c r="R47" s="223"/>
      <c r="S47" s="223"/>
      <c r="T47" s="207"/>
    </row>
    <row r="48" spans="1:20" ht="12" customHeight="1">
      <c r="A48" s="202">
        <v>2015</v>
      </c>
      <c r="B48" s="210">
        <v>255773.53</v>
      </c>
      <c r="C48" s="211">
        <v>74.296937712002929</v>
      </c>
      <c r="D48" s="210">
        <v>34856.800000000003</v>
      </c>
      <c r="E48" s="211">
        <v>10.125181829565175</v>
      </c>
      <c r="F48" s="210">
        <v>1280.32</v>
      </c>
      <c r="G48" s="211">
        <v>0.37190656629492341</v>
      </c>
      <c r="H48" s="210">
        <v>291910.65000000008</v>
      </c>
      <c r="I48" s="211">
        <v>84.794026107863047</v>
      </c>
      <c r="K48" s="197">
        <v>2014</v>
      </c>
      <c r="L48" s="198">
        <v>174671.54519142219</v>
      </c>
      <c r="M48" s="213">
        <v>52.430919195399703</v>
      </c>
      <c r="N48" s="198">
        <v>165579.50854303001</v>
      </c>
      <c r="O48" s="213">
        <v>49.701774970385586</v>
      </c>
      <c r="P48" s="213">
        <v>42.793743140302475</v>
      </c>
      <c r="Q48" s="226">
        <v>43.461389263526854</v>
      </c>
      <c r="R48" s="223"/>
      <c r="S48" s="223"/>
      <c r="T48" s="207"/>
    </row>
    <row r="49" spans="1:20" s="207" customFormat="1" ht="12" customHeight="1">
      <c r="A49" s="197">
        <v>2016</v>
      </c>
      <c r="B49" s="208">
        <v>257678.73</v>
      </c>
      <c r="C49" s="209">
        <v>72.333391318978997</v>
      </c>
      <c r="D49" s="208">
        <v>36845.29</v>
      </c>
      <c r="E49" s="209">
        <v>10.342897839613164</v>
      </c>
      <c r="F49" s="208">
        <v>1321.2</v>
      </c>
      <c r="G49" s="209">
        <v>0.37087607739542588</v>
      </c>
      <c r="H49" s="208">
        <v>295845.20000000007</v>
      </c>
      <c r="I49" s="209">
        <v>83.047159621756933</v>
      </c>
      <c r="K49" s="202">
        <v>2015</v>
      </c>
      <c r="L49" s="203">
        <v>176031.76229051157</v>
      </c>
      <c r="M49" s="215">
        <v>51.133598063225079</v>
      </c>
      <c r="N49" s="203">
        <v>172429.88537937996</v>
      </c>
      <c r="O49" s="215">
        <v>50.087327072975839</v>
      </c>
      <c r="P49" s="215">
        <v>43.212982795437597</v>
      </c>
      <c r="Q49" s="222">
        <v>43.865356800229442</v>
      </c>
      <c r="R49" s="223"/>
      <c r="S49" s="223"/>
    </row>
    <row r="50" spans="1:20" s="207" customFormat="1" ht="12" customHeight="1">
      <c r="A50" s="349">
        <v>2017</v>
      </c>
      <c r="B50" s="369">
        <v>251801.86</v>
      </c>
      <c r="C50" s="370">
        <v>68.073107782515734</v>
      </c>
      <c r="D50" s="369">
        <v>36677.19</v>
      </c>
      <c r="E50" s="370">
        <v>9.9154561766533735</v>
      </c>
      <c r="F50" s="369">
        <v>1186.81</v>
      </c>
      <c r="G50" s="370">
        <v>0.32084689544138983</v>
      </c>
      <c r="H50" s="369">
        <v>289665.82000000007</v>
      </c>
      <c r="I50" s="370">
        <v>78.309400040852779</v>
      </c>
      <c r="K50" s="197">
        <v>2016</v>
      </c>
      <c r="L50" s="198">
        <v>179085.13503481669</v>
      </c>
      <c r="M50" s="213">
        <v>50.271262792569601</v>
      </c>
      <c r="N50" s="198">
        <v>173462.65081375002</v>
      </c>
      <c r="O50" s="213">
        <v>48.692966627623434</v>
      </c>
      <c r="P50" s="213">
        <v>41.947184329986058</v>
      </c>
      <c r="Q50" s="226">
        <v>42.572804856724964</v>
      </c>
      <c r="R50" s="223"/>
      <c r="S50" s="223"/>
    </row>
    <row r="51" spans="1:20" s="207" customFormat="1" ht="12" customHeight="1">
      <c r="A51" s="197">
        <v>2018</v>
      </c>
      <c r="B51" s="364" t="s">
        <v>209</v>
      </c>
      <c r="C51" s="365" t="s">
        <v>208</v>
      </c>
      <c r="D51" s="364" t="s">
        <v>209</v>
      </c>
      <c r="E51" s="365" t="s">
        <v>199</v>
      </c>
      <c r="F51" s="364" t="s">
        <v>208</v>
      </c>
      <c r="G51" s="365" t="s">
        <v>199</v>
      </c>
      <c r="H51" s="208">
        <v>284468.53440919373</v>
      </c>
      <c r="I51" s="209">
        <v>73.436981976396652</v>
      </c>
      <c r="K51" s="349">
        <v>2017</v>
      </c>
      <c r="L51" s="350">
        <v>181809.07904843736</v>
      </c>
      <c r="M51" s="360">
        <v>49.150983372021948</v>
      </c>
      <c r="N51" s="350">
        <v>178860.18454081001</v>
      </c>
      <c r="O51" s="360">
        <v>48.353767602221893</v>
      </c>
      <c r="P51" s="360">
        <v>41.828350956635965</v>
      </c>
      <c r="Q51" s="376">
        <v>42.41479723897406</v>
      </c>
      <c r="R51" s="223"/>
      <c r="S51" s="223"/>
      <c r="T51" s="16"/>
    </row>
    <row r="52" spans="1:20" s="207" customFormat="1" ht="13.15" customHeight="1" thickBot="1">
      <c r="A52" s="354">
        <v>2019</v>
      </c>
      <c r="B52" s="371" t="s">
        <v>209</v>
      </c>
      <c r="C52" s="372" t="s">
        <v>208</v>
      </c>
      <c r="D52" s="371" t="s">
        <v>209</v>
      </c>
      <c r="E52" s="372" t="s">
        <v>199</v>
      </c>
      <c r="F52" s="371" t="s">
        <v>208</v>
      </c>
      <c r="G52" s="372" t="s">
        <v>199</v>
      </c>
      <c r="H52" s="373">
        <v>280383.98336156912</v>
      </c>
      <c r="I52" s="374">
        <v>69.537336012051583</v>
      </c>
      <c r="K52" s="197">
        <v>2018</v>
      </c>
      <c r="L52" s="198">
        <v>186958.67204927726</v>
      </c>
      <c r="M52" s="213">
        <v>48.264320896259022</v>
      </c>
      <c r="N52" s="198">
        <v>186792.62164008355</v>
      </c>
      <c r="O52" s="213">
        <v>48.221454148509721</v>
      </c>
      <c r="P52" s="213">
        <v>41.866416209026639</v>
      </c>
      <c r="Q52" s="226">
        <v>42.418755649468842</v>
      </c>
      <c r="R52" s="223"/>
      <c r="S52" s="223"/>
    </row>
    <row r="53" spans="1:20" ht="13.5" customHeight="1" thickTop="1" thickBot="1">
      <c r="A53" s="197" t="s">
        <v>287</v>
      </c>
      <c r="B53" s="208"/>
      <c r="C53" s="221"/>
      <c r="D53" s="200"/>
      <c r="E53" s="221"/>
      <c r="F53" s="366"/>
      <c r="G53" s="221"/>
      <c r="H53" s="208"/>
      <c r="I53" s="221"/>
      <c r="K53" s="354">
        <v>2019</v>
      </c>
      <c r="L53" s="357">
        <v>191998.87491950757</v>
      </c>
      <c r="M53" s="362">
        <v>47.617164572474039</v>
      </c>
      <c r="N53" s="357">
        <v>192720.08996713217</v>
      </c>
      <c r="O53" s="362">
        <v>47.796031326923945</v>
      </c>
      <c r="P53" s="362">
        <v>41.603755141465385</v>
      </c>
      <c r="Q53" s="377">
        <v>42.12720699386027</v>
      </c>
      <c r="T53" s="190"/>
    </row>
    <row r="54" spans="1:20" s="207" customFormat="1" ht="12" customHeight="1" thickTop="1" thickBot="1">
      <c r="A54" s="348" t="str">
        <f>A27</f>
        <v>Quelle: Statistik Austria, WIFO (BIP) und FISK-Herbstprognose (2018 und 2019).</v>
      </c>
      <c r="B54" s="367"/>
      <c r="C54" s="367"/>
      <c r="D54" s="367"/>
      <c r="E54" s="367"/>
      <c r="F54" s="367"/>
      <c r="G54" s="367"/>
      <c r="H54" s="367"/>
      <c r="I54" s="368"/>
      <c r="K54" s="224" t="s">
        <v>187</v>
      </c>
      <c r="L54" s="225"/>
      <c r="M54" s="16"/>
      <c r="N54" s="16"/>
      <c r="O54" s="16"/>
      <c r="P54" s="375"/>
      <c r="Q54" s="16"/>
      <c r="R54" s="16"/>
      <c r="S54" s="16"/>
      <c r="T54" s="190"/>
    </row>
    <row r="55" spans="1:20" s="190" customFormat="1" ht="11.25" customHeight="1" thickTop="1">
      <c r="K55" s="224" t="s">
        <v>284</v>
      </c>
      <c r="L55" s="225"/>
      <c r="M55" s="16"/>
      <c r="N55" s="16"/>
      <c r="O55" s="16"/>
      <c r="P55" s="375"/>
      <c r="Q55" s="16"/>
      <c r="R55" s="16"/>
      <c r="S55" s="16"/>
    </row>
    <row r="56" spans="1:20" s="190" customFormat="1" ht="11.45" customHeight="1">
      <c r="K56" s="16" t="s">
        <v>285</v>
      </c>
      <c r="L56" s="16"/>
      <c r="M56" s="16"/>
      <c r="N56" s="16"/>
      <c r="O56" s="16"/>
      <c r="P56" s="16"/>
      <c r="Q56" s="16"/>
      <c r="R56" s="16"/>
      <c r="S56" s="16"/>
      <c r="T56" s="16"/>
    </row>
    <row r="57" spans="1:20" s="190" customFormat="1" ht="11.45" customHeight="1">
      <c r="K57" s="16" t="s">
        <v>288</v>
      </c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1.45" customHeight="1">
      <c r="K58" s="16" t="s">
        <v>286</v>
      </c>
      <c r="R58" s="207"/>
      <c r="S58" s="207"/>
    </row>
    <row r="59" spans="1:20" ht="13.5" customHeight="1" thickBot="1">
      <c r="K59" s="348" t="s">
        <v>297</v>
      </c>
      <c r="L59" s="368"/>
      <c r="M59" s="368"/>
      <c r="N59" s="368"/>
      <c r="O59" s="368"/>
      <c r="P59" s="368"/>
      <c r="Q59" s="368"/>
    </row>
    <row r="60" spans="1:20" ht="11.45" customHeight="1" thickTop="1"/>
    <row r="61" spans="1:20" ht="11.45" customHeight="1"/>
    <row r="62" spans="1:20" ht="13.15" customHeight="1">
      <c r="L62" s="207"/>
      <c r="M62" s="207"/>
    </row>
    <row r="63" spans="1:20" ht="12" customHeight="1">
      <c r="L63" s="207"/>
      <c r="M63" s="207"/>
    </row>
    <row r="64" spans="1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3.9" customHeight="1"/>
    <row r="81" ht="12" customHeight="1"/>
    <row r="82" s="207" customFormat="1" ht="12" customHeight="1"/>
    <row r="84" s="190" customFormat="1" ht="26.45" customHeight="1"/>
    <row r="85" ht="12.6" customHeight="1"/>
    <row r="86" ht="14.45" customHeight="1"/>
    <row r="88" ht="15.6" customHeight="1"/>
    <row r="89" ht="13.9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s="207" customFormat="1" ht="12" customHeight="1"/>
    <row r="100" s="207" customFormat="1" ht="12" customHeight="1"/>
    <row r="101" s="207" customFormat="1" ht="12" customHeight="1"/>
    <row r="102" s="207" customFormat="1" ht="12" customHeight="1"/>
    <row r="103" s="207" customFormat="1" ht="12" customHeight="1"/>
    <row r="104" s="207" customFormat="1" ht="12" customHeight="1"/>
    <row r="105" s="207" customFormat="1" ht="12" customHeight="1"/>
    <row r="106" s="207" customFormat="1" ht="12" customHeight="1"/>
    <row r="107" ht="13.9" customHeight="1"/>
    <row r="108" ht="12" customHeight="1"/>
    <row r="109" ht="12" customHeight="1"/>
    <row r="110" ht="11.45" customHeight="1"/>
    <row r="111" ht="12" customHeight="1"/>
    <row r="112" s="207" customFormat="1" ht="12" customHeight="1"/>
  </sheetData>
  <customSheetViews>
    <customSheetView guid="{6A2866EB-7D49-11D3-A318-00A0C9C759EC}" showPageBreaks="1" printArea="1" showRuler="0">
      <pageMargins left="0.59055118110236227" right="0.59055118110236227" top="0.98425196850393704" bottom="0.98425196850393704" header="0.51181102362204722" footer="0.9055118110236221"/>
      <pageSetup paperSize="9" firstPageNumber="51" orientation="landscape" useFirstPageNumber="1" horizontalDpi="0" verticalDpi="300" r:id="rId1"/>
      <headerFooter alignWithMargins="0"/>
    </customSheetView>
  </customSheetViews>
  <mergeCells count="16">
    <mergeCell ref="B32:C32"/>
    <mergeCell ref="D32:E32"/>
    <mergeCell ref="F32:G32"/>
    <mergeCell ref="H32:I32"/>
    <mergeCell ref="B5:C5"/>
    <mergeCell ref="F5:G5"/>
    <mergeCell ref="D5:E5"/>
    <mergeCell ref="H5:I5"/>
    <mergeCell ref="K27:S27"/>
    <mergeCell ref="K26:S26"/>
    <mergeCell ref="K28:S28"/>
    <mergeCell ref="R5:S5"/>
    <mergeCell ref="L5:M5"/>
    <mergeCell ref="N5:O5"/>
    <mergeCell ref="P5:Q5"/>
    <mergeCell ref="R6:S6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firstPageNumber="111" orientation="portrait" useFirstPageNumber="1" r:id="rId2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showGridLines="0" zoomScaleNormal="100" workbookViewId="0"/>
  </sheetViews>
  <sheetFormatPr baseColWidth="10" defaultColWidth="11.42578125" defaultRowHeight="10.5" customHeight="1"/>
  <cols>
    <col min="1" max="1" width="16.140625" style="9" customWidth="1"/>
    <col min="2" max="2" width="13.28515625" style="3" hidden="1" customWidth="1"/>
    <col min="3" max="11" width="7" style="3" customWidth="1"/>
    <col min="12" max="12" width="7.42578125" style="3" customWidth="1"/>
    <col min="13" max="16384" width="11.42578125" style="3"/>
  </cols>
  <sheetData>
    <row r="1" spans="1:13" s="68" customFormat="1" ht="19.5" customHeight="1">
      <c r="A1" s="64" t="s">
        <v>315</v>
      </c>
    </row>
    <row r="2" spans="1:13" s="68" customFormat="1" ht="7.5" customHeight="1">
      <c r="A2" s="64"/>
    </row>
    <row r="3" spans="1:13" s="68" customFormat="1" ht="13.5" customHeight="1">
      <c r="A3" s="69" t="s">
        <v>112</v>
      </c>
    </row>
    <row r="4" spans="1:13" ht="4.5" customHeight="1" thickBot="1">
      <c r="A4" s="10"/>
    </row>
    <row r="5" spans="1:13" s="109" customFormat="1" ht="18" customHeight="1" thickTop="1" thickBot="1">
      <c r="A5" s="108"/>
      <c r="B5" s="108" t="e">
        <f>#REF!</f>
        <v>#REF!</v>
      </c>
      <c r="C5" s="108">
        <v>2008</v>
      </c>
      <c r="D5" s="108">
        <v>2009</v>
      </c>
      <c r="E5" s="108">
        <v>2010</v>
      </c>
      <c r="F5" s="108">
        <v>2011</v>
      </c>
      <c r="G5" s="108">
        <v>2012</v>
      </c>
      <c r="H5" s="108">
        <v>2013</v>
      </c>
      <c r="I5" s="108">
        <v>2014</v>
      </c>
      <c r="J5" s="108">
        <v>2015</v>
      </c>
      <c r="K5" s="108">
        <v>2016</v>
      </c>
      <c r="L5" s="108" t="s">
        <v>317</v>
      </c>
    </row>
    <row r="6" spans="1:13" s="1" customFormat="1" ht="13.5" customHeight="1" thickTop="1">
      <c r="A6" s="17" t="s">
        <v>60</v>
      </c>
      <c r="B6" s="271" t="e">
        <f>#REF!</f>
        <v>#REF!</v>
      </c>
      <c r="C6" s="271">
        <v>368.51472999999993</v>
      </c>
      <c r="D6" s="271">
        <v>370.81528299999997</v>
      </c>
      <c r="E6" s="271">
        <v>365.3668370000002</v>
      </c>
      <c r="F6" s="271">
        <v>350.19423200000006</v>
      </c>
      <c r="G6" s="271">
        <v>331.64473900000013</v>
      </c>
      <c r="H6" s="271">
        <v>319.24459000000013</v>
      </c>
      <c r="I6" s="271">
        <v>313.06546900000001</v>
      </c>
      <c r="J6" s="271">
        <v>311.88699100000008</v>
      </c>
      <c r="K6" s="271">
        <v>311.59567099999998</v>
      </c>
      <c r="L6" s="271">
        <v>309.21678900000006</v>
      </c>
      <c r="M6" s="75"/>
    </row>
    <row r="7" spans="1:13" s="1" customFormat="1" ht="10.5" customHeight="1">
      <c r="A7" s="87" t="s">
        <v>29</v>
      </c>
      <c r="B7" s="113" t="e">
        <f>#REF!</f>
        <v>#REF!</v>
      </c>
      <c r="C7" s="113">
        <v>686.86401100000023</v>
      </c>
      <c r="D7" s="113">
        <v>712.2603979999999</v>
      </c>
      <c r="E7" s="113">
        <v>715.95761100000016</v>
      </c>
      <c r="F7" s="113">
        <v>677.98148000000003</v>
      </c>
      <c r="G7" s="113">
        <v>675.14099700000031</v>
      </c>
      <c r="H7" s="113">
        <v>646.48150200000021</v>
      </c>
      <c r="I7" s="113">
        <v>663.74360999999976</v>
      </c>
      <c r="J7" s="113">
        <v>650.23990200000014</v>
      </c>
      <c r="K7" s="113">
        <v>626.5382709999999</v>
      </c>
      <c r="L7" s="113">
        <v>616.83251000000018</v>
      </c>
    </row>
    <row r="8" spans="1:13" s="1" customFormat="1" ht="10.5" customHeight="1">
      <c r="A8" s="17" t="s">
        <v>30</v>
      </c>
      <c r="B8" s="271" t="e">
        <f>#REF!</f>
        <v>#REF!</v>
      </c>
      <c r="C8" s="271">
        <v>3642.8651249999971</v>
      </c>
      <c r="D8" s="271">
        <v>3706.1905780000006</v>
      </c>
      <c r="E8" s="271">
        <v>3785.6445980000017</v>
      </c>
      <c r="F8" s="271">
        <v>3749.5001350000011</v>
      </c>
      <c r="G8" s="271">
        <v>3678.7237460000038</v>
      </c>
      <c r="H8" s="271">
        <v>3636.8736330000002</v>
      </c>
      <c r="I8" s="271">
        <v>3575.8319120000019</v>
      </c>
      <c r="J8" s="271">
        <v>3541.7074939999989</v>
      </c>
      <c r="K8" s="271">
        <v>3524.8484899999999</v>
      </c>
      <c r="L8" s="271">
        <v>3520.8756499999981</v>
      </c>
    </row>
    <row r="9" spans="1:13" s="1" customFormat="1" ht="10.5" customHeight="1">
      <c r="A9" s="87" t="s">
        <v>31</v>
      </c>
      <c r="B9" s="113" t="e">
        <f>#REF!</f>
        <v>#REF!</v>
      </c>
      <c r="C9" s="113">
        <v>2393.0908920000002</v>
      </c>
      <c r="D9" s="113">
        <v>2561.1974760000016</v>
      </c>
      <c r="E9" s="113">
        <v>2730.6382020000015</v>
      </c>
      <c r="F9" s="113">
        <v>2806.593150000002</v>
      </c>
      <c r="G9" s="113">
        <v>2740.4246769999982</v>
      </c>
      <c r="H9" s="113">
        <v>2673.6570649999971</v>
      </c>
      <c r="I9" s="113">
        <v>2616.8997829999994</v>
      </c>
      <c r="J9" s="113">
        <v>2664.3810390000003</v>
      </c>
      <c r="K9" s="113">
        <v>2583.7838369999981</v>
      </c>
      <c r="L9" s="113">
        <v>2548.2228740000023</v>
      </c>
    </row>
    <row r="10" spans="1:13" s="1" customFormat="1" ht="10.5" customHeight="1">
      <c r="A10" s="17" t="s">
        <v>32</v>
      </c>
      <c r="B10" s="271" t="e">
        <f>#REF!</f>
        <v>#REF!</v>
      </c>
      <c r="C10" s="271">
        <v>664.31176900000014</v>
      </c>
      <c r="D10" s="271">
        <v>663.32420300000024</v>
      </c>
      <c r="E10" s="271">
        <v>644.63846199999978</v>
      </c>
      <c r="F10" s="271">
        <v>633.31828999999971</v>
      </c>
      <c r="G10" s="271">
        <v>615.59828200000004</v>
      </c>
      <c r="H10" s="271">
        <v>587.25390500000015</v>
      </c>
      <c r="I10" s="271">
        <v>578.23061500000017</v>
      </c>
      <c r="J10" s="271">
        <v>565.89683000000002</v>
      </c>
      <c r="K10" s="271">
        <v>538.1383699999999</v>
      </c>
      <c r="L10" s="271">
        <v>534.69095300000004</v>
      </c>
    </row>
    <row r="11" spans="1:13" s="1" customFormat="1" ht="12" customHeight="1">
      <c r="A11" s="87" t="s">
        <v>35</v>
      </c>
      <c r="B11" s="113" t="e">
        <f>#REF!</f>
        <v>#REF!</v>
      </c>
      <c r="C11" s="113">
        <v>2025.2313510000006</v>
      </c>
      <c r="D11" s="113">
        <v>2007.9149320000001</v>
      </c>
      <c r="E11" s="113">
        <v>1959.5394800000006</v>
      </c>
      <c r="F11" s="113">
        <v>1959.5024840000008</v>
      </c>
      <c r="G11" s="113">
        <v>1878.5661710000002</v>
      </c>
      <c r="H11" s="113">
        <v>2034.2316610000014</v>
      </c>
      <c r="I11" s="113">
        <v>2044.9487150000014</v>
      </c>
      <c r="J11" s="113">
        <v>2020.6491820000001</v>
      </c>
      <c r="K11" s="113">
        <v>1991.2063889999993</v>
      </c>
      <c r="L11" s="113">
        <v>1852.6800940000019</v>
      </c>
    </row>
    <row r="12" spans="1:13" s="1" customFormat="1" ht="10.5" customHeight="1">
      <c r="A12" s="17" t="s">
        <v>33</v>
      </c>
      <c r="B12" s="271" t="e">
        <f>#REF!</f>
        <v>#REF!</v>
      </c>
      <c r="C12" s="271">
        <v>806.21381499999984</v>
      </c>
      <c r="D12" s="271">
        <v>815.0359049999995</v>
      </c>
      <c r="E12" s="271">
        <v>806.35482400000069</v>
      </c>
      <c r="F12" s="271">
        <v>783.73052899999925</v>
      </c>
      <c r="G12" s="271">
        <v>772.32944199999883</v>
      </c>
      <c r="H12" s="271">
        <v>779.48255700000016</v>
      </c>
      <c r="I12" s="271">
        <v>790.48800099999949</v>
      </c>
      <c r="J12" s="271">
        <v>814.61370300000033</v>
      </c>
      <c r="K12" s="271">
        <v>837.8599830000004</v>
      </c>
      <c r="L12" s="271">
        <v>906.03974200000027</v>
      </c>
    </row>
    <row r="13" spans="1:13" s="1" customFormat="1" ht="10.15" customHeight="1">
      <c r="A13" s="87" t="s">
        <v>34</v>
      </c>
      <c r="B13" s="113" t="e">
        <f>#REF!</f>
        <v>#REF!</v>
      </c>
      <c r="C13" s="113">
        <v>639.64823799999999</v>
      </c>
      <c r="D13" s="113">
        <v>653.94883399999992</v>
      </c>
      <c r="E13" s="113">
        <v>676.19622599999957</v>
      </c>
      <c r="F13" s="113">
        <v>680.28976900000009</v>
      </c>
      <c r="G13" s="113">
        <v>666.21955299999968</v>
      </c>
      <c r="H13" s="113">
        <v>674.06832000000009</v>
      </c>
      <c r="I13" s="113">
        <v>688.17023399999982</v>
      </c>
      <c r="J13" s="113">
        <v>686.74694799999986</v>
      </c>
      <c r="K13" s="113">
        <v>723.84022600000014</v>
      </c>
      <c r="L13" s="113">
        <v>745.14644799999962</v>
      </c>
    </row>
    <row r="14" spans="1:13" s="1" customFormat="1" ht="13.5" customHeight="1">
      <c r="A14" s="253" t="s">
        <v>37</v>
      </c>
      <c r="B14" s="272" t="e">
        <f>#REF!</f>
        <v>#REF!</v>
      </c>
      <c r="C14" s="272">
        <v>11226.739930999996</v>
      </c>
      <c r="D14" s="272">
        <v>11490.687609000001</v>
      </c>
      <c r="E14" s="272">
        <v>11684.336240000004</v>
      </c>
      <c r="F14" s="272">
        <v>11641.110069000002</v>
      </c>
      <c r="G14" s="272">
        <v>11358.647606999999</v>
      </c>
      <c r="H14" s="272">
        <v>11351.293232999999</v>
      </c>
      <c r="I14" s="272">
        <v>11271.378339000003</v>
      </c>
      <c r="J14" s="272">
        <v>11256.122088999999</v>
      </c>
      <c r="K14" s="272">
        <v>11137.811236999998</v>
      </c>
      <c r="L14" s="272">
        <v>11033.705060000004</v>
      </c>
    </row>
    <row r="15" spans="1:13" s="1" customFormat="1" ht="12" customHeight="1">
      <c r="A15" s="87" t="s">
        <v>320</v>
      </c>
      <c r="B15" s="273" t="e">
        <f>#REF!</f>
        <v>#REF!</v>
      </c>
      <c r="C15" s="273">
        <v>1460.06042</v>
      </c>
      <c r="D15" s="273">
        <v>1874.069798</v>
      </c>
      <c r="E15" s="273">
        <v>3070.4540969999998</v>
      </c>
      <c r="F15" s="273">
        <v>4027.3766860000001</v>
      </c>
      <c r="G15" s="273">
        <v>4349.7328010000001</v>
      </c>
      <c r="H15" s="273">
        <v>4635.2314649999998</v>
      </c>
      <c r="I15" s="273">
        <v>4893.4066160000002</v>
      </c>
      <c r="J15" s="273">
        <v>5421.608851</v>
      </c>
      <c r="K15" s="273">
        <v>6000.6803129999998</v>
      </c>
      <c r="L15" s="273">
        <v>6411.2705919999999</v>
      </c>
    </row>
    <row r="16" spans="1:13" s="1" customFormat="1" ht="13.5" customHeight="1">
      <c r="A16" s="253" t="s">
        <v>36</v>
      </c>
      <c r="B16" s="272" t="e">
        <f>#REF!</f>
        <v>#REF!</v>
      </c>
      <c r="C16" s="272">
        <v>12686.800350999996</v>
      </c>
      <c r="D16" s="272">
        <v>13364.757407000001</v>
      </c>
      <c r="E16" s="272">
        <v>14754.790337000004</v>
      </c>
      <c r="F16" s="272">
        <v>15668.486755000002</v>
      </c>
      <c r="G16" s="272">
        <v>15708.380407999999</v>
      </c>
      <c r="H16" s="272">
        <v>15986.524697999997</v>
      </c>
      <c r="I16" s="272">
        <v>16164.784955000003</v>
      </c>
      <c r="J16" s="272">
        <v>16677.730939999998</v>
      </c>
      <c r="K16" s="272">
        <v>17138.491549999999</v>
      </c>
      <c r="L16" s="272">
        <v>17444.975652000005</v>
      </c>
    </row>
    <row r="17" spans="1:12" s="1" customFormat="1" ht="7.5" customHeight="1">
      <c r="A17" s="2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2" s="68" customFormat="1" ht="15">
      <c r="A18" s="69" t="s">
        <v>113</v>
      </c>
      <c r="G18" s="3"/>
      <c r="H18" s="3"/>
      <c r="I18" s="3"/>
      <c r="J18" s="3"/>
      <c r="K18" s="3"/>
    </row>
    <row r="19" spans="1:12" ht="4.5" customHeight="1" thickBot="1">
      <c r="A19" s="10"/>
    </row>
    <row r="20" spans="1:12" s="109" customFormat="1" ht="16.5" customHeight="1" thickTop="1" thickBot="1">
      <c r="A20" s="108"/>
      <c r="B20" s="108" t="e">
        <f t="shared" ref="B20" si="0">B5</f>
        <v>#REF!</v>
      </c>
      <c r="C20" s="108">
        <v>2008</v>
      </c>
      <c r="D20" s="108">
        <v>2009</v>
      </c>
      <c r="E20" s="108">
        <v>2010</v>
      </c>
      <c r="F20" s="108">
        <v>2011</v>
      </c>
      <c r="G20" s="108">
        <v>2012</v>
      </c>
      <c r="H20" s="108">
        <v>2013</v>
      </c>
      <c r="I20" s="108">
        <v>2014</v>
      </c>
      <c r="J20" s="108">
        <v>2015</v>
      </c>
      <c r="K20" s="108">
        <v>2016</v>
      </c>
      <c r="L20" s="108" t="s">
        <v>317</v>
      </c>
    </row>
    <row r="21" spans="1:12" s="1" customFormat="1" ht="13.5" customHeight="1" thickTop="1">
      <c r="A21" s="17" t="s">
        <v>60</v>
      </c>
      <c r="B21" s="252" t="e">
        <f t="shared" ref="B21" si="1">B6/B$16*100</f>
        <v>#REF!</v>
      </c>
      <c r="C21" s="252">
        <v>2.9047097755499318</v>
      </c>
      <c r="D21" s="252">
        <v>2.7745754876611501</v>
      </c>
      <c r="E21" s="252">
        <v>2.4762590904716841</v>
      </c>
      <c r="F21" s="252">
        <v>2.2350226762533327</v>
      </c>
      <c r="G21" s="252">
        <v>2.1112599159560674</v>
      </c>
      <c r="H21" s="252">
        <v>1.9969605403977475</v>
      </c>
      <c r="I21" s="252">
        <v>1.9367128599082559</v>
      </c>
      <c r="J21" s="252">
        <v>1.8700804811041047</v>
      </c>
      <c r="K21" s="252">
        <v>1.8181044118786522</v>
      </c>
      <c r="L21" s="252">
        <v>1.7725263432199143</v>
      </c>
    </row>
    <row r="22" spans="1:12" s="1" customFormat="1" ht="10.5" customHeight="1">
      <c r="A22" s="87" t="s">
        <v>29</v>
      </c>
      <c r="B22" s="100" t="e">
        <f t="shared" ref="B22:B30" si="2">B7/B$16*100</f>
        <v>#REF!</v>
      </c>
      <c r="C22" s="100">
        <v>5.4140050445884125</v>
      </c>
      <c r="D22" s="100">
        <v>5.3293926429741427</v>
      </c>
      <c r="E22" s="100">
        <v>4.8523740063226901</v>
      </c>
      <c r="F22" s="100">
        <v>4.3270386643027159</v>
      </c>
      <c r="G22" s="100">
        <v>4.2979669416215751</v>
      </c>
      <c r="H22" s="100">
        <v>4.0439151986602733</v>
      </c>
      <c r="I22" s="100">
        <v>4.1061085059142357</v>
      </c>
      <c r="J22" s="100">
        <v>3.8988511347215691</v>
      </c>
      <c r="K22" s="100">
        <v>3.655737549434448</v>
      </c>
      <c r="L22" s="100">
        <v>3.535874869101824</v>
      </c>
    </row>
    <row r="23" spans="1:12" s="1" customFormat="1" ht="10.5" customHeight="1">
      <c r="A23" s="17" t="s">
        <v>30</v>
      </c>
      <c r="B23" s="252" t="e">
        <f t="shared" si="2"/>
        <v>#REF!</v>
      </c>
      <c r="C23" s="252">
        <v>28.713820854860856</v>
      </c>
      <c r="D23" s="252">
        <v>27.731072589905935</v>
      </c>
      <c r="E23" s="252">
        <v>25.657054499154018</v>
      </c>
      <c r="F23" s="252">
        <v>23.930199473816391</v>
      </c>
      <c r="G23" s="252">
        <v>23.418860827475854</v>
      </c>
      <c r="H23" s="252">
        <v>22.749620081311313</v>
      </c>
      <c r="I23" s="252">
        <v>22.121122687091148</v>
      </c>
      <c r="J23" s="252">
        <v>21.236147211762127</v>
      </c>
      <c r="K23" s="252">
        <v>20.566853738070083</v>
      </c>
      <c r="L23" s="252">
        <v>20.182749005994413</v>
      </c>
    </row>
    <row r="24" spans="1:12" s="1" customFormat="1" ht="10.5" customHeight="1">
      <c r="A24" s="87" t="s">
        <v>31</v>
      </c>
      <c r="B24" s="100" t="e">
        <f t="shared" si="2"/>
        <v>#REF!</v>
      </c>
      <c r="C24" s="100">
        <v>18.862840320580691</v>
      </c>
      <c r="D24" s="100">
        <v>19.163815683317488</v>
      </c>
      <c r="E24" s="100">
        <v>18.506790944717714</v>
      </c>
      <c r="F24" s="100">
        <v>17.912343379965424</v>
      </c>
      <c r="G24" s="100">
        <v>17.445622055373374</v>
      </c>
      <c r="H24" s="100">
        <v>16.724442087994813</v>
      </c>
      <c r="I24" s="100">
        <v>16.188893265731657</v>
      </c>
      <c r="J24" s="100">
        <v>15.975680676138794</v>
      </c>
      <c r="K24" s="100">
        <v>15.07591160786842</v>
      </c>
      <c r="L24" s="100">
        <v>14.607202238816869</v>
      </c>
    </row>
    <row r="25" spans="1:12" s="1" customFormat="1" ht="10.5" customHeight="1">
      <c r="A25" s="17" t="s">
        <v>32</v>
      </c>
      <c r="B25" s="252" t="e">
        <f t="shared" si="2"/>
        <v>#REF!</v>
      </c>
      <c r="C25" s="252">
        <v>5.2362435808934116</v>
      </c>
      <c r="D25" s="252">
        <v>4.9632341448455612</v>
      </c>
      <c r="E25" s="252">
        <v>4.369011333108987</v>
      </c>
      <c r="F25" s="252">
        <v>4.0419875888646377</v>
      </c>
      <c r="G25" s="252">
        <v>3.9189163109806455</v>
      </c>
      <c r="H25" s="252">
        <v>3.6734306929977651</v>
      </c>
      <c r="I25" s="252">
        <v>3.5771005714563806</v>
      </c>
      <c r="J25" s="252">
        <v>3.3931284299757394</v>
      </c>
      <c r="K25" s="252">
        <v>3.1399401075061353</v>
      </c>
      <c r="L25" s="252">
        <v>3.0650140399519539</v>
      </c>
    </row>
    <row r="26" spans="1:12" s="1" customFormat="1" ht="12" customHeight="1">
      <c r="A26" s="87" t="s">
        <v>35</v>
      </c>
      <c r="B26" s="100" t="e">
        <f t="shared" si="2"/>
        <v>#REF!</v>
      </c>
      <c r="C26" s="100">
        <v>15.963294881048304</v>
      </c>
      <c r="D26" s="100">
        <v>15.023953453493464</v>
      </c>
      <c r="E26" s="100">
        <v>13.28070026916032</v>
      </c>
      <c r="F26" s="100">
        <v>12.506009767501638</v>
      </c>
      <c r="G26" s="100">
        <v>11.95900609870181</v>
      </c>
      <c r="H26" s="100">
        <v>12.724664674959</v>
      </c>
      <c r="I26" s="100">
        <v>12.650639774626072</v>
      </c>
      <c r="J26" s="100">
        <v>12.115851906170638</v>
      </c>
      <c r="K26" s="100">
        <v>11.618329321404016</v>
      </c>
      <c r="L26" s="100">
        <v>10.62013573969992</v>
      </c>
    </row>
    <row r="27" spans="1:12" s="1" customFormat="1" ht="10.5" customHeight="1">
      <c r="A27" s="17" t="s">
        <v>33</v>
      </c>
      <c r="B27" s="252" t="e">
        <f t="shared" si="2"/>
        <v>#REF!</v>
      </c>
      <c r="C27" s="252">
        <v>6.3547450318034882</v>
      </c>
      <c r="D27" s="252">
        <v>6.0983965528106907</v>
      </c>
      <c r="E27" s="252">
        <v>5.4650374934704198</v>
      </c>
      <c r="F27" s="252">
        <v>5.0019541852049079</v>
      </c>
      <c r="G27" s="252">
        <v>4.916671368657874</v>
      </c>
      <c r="H27" s="252">
        <v>4.875872472129716</v>
      </c>
      <c r="I27" s="252">
        <v>4.8901856919258924</v>
      </c>
      <c r="J27" s="252">
        <v>4.8844396514769555</v>
      </c>
      <c r="K27" s="252">
        <v>4.8887615374761522</v>
      </c>
      <c r="L27" s="252">
        <v>5.1937002382466835</v>
      </c>
    </row>
    <row r="28" spans="1:12" s="1" customFormat="1" ht="10.5" customHeight="1">
      <c r="A28" s="87" t="s">
        <v>34</v>
      </c>
      <c r="B28" s="100" t="e">
        <f t="shared" si="2"/>
        <v>#REF!</v>
      </c>
      <c r="C28" s="100">
        <v>5.0418404980226699</v>
      </c>
      <c r="D28" s="100">
        <v>4.8930842071064005</v>
      </c>
      <c r="E28" s="100">
        <v>4.5828928134907416</v>
      </c>
      <c r="F28" s="100">
        <v>4.3417707123689624</v>
      </c>
      <c r="G28" s="100">
        <v>4.2411727733605558</v>
      </c>
      <c r="H28" s="100">
        <v>4.2164781447735775</v>
      </c>
      <c r="I28" s="100">
        <v>4.2572186138927801</v>
      </c>
      <c r="J28" s="100">
        <v>4.1177480945738285</v>
      </c>
      <c r="K28" s="100">
        <v>4.2234768671925513</v>
      </c>
      <c r="L28" s="100">
        <v>4.2714100774028383</v>
      </c>
    </row>
    <row r="29" spans="1:12" s="1" customFormat="1" ht="13.5" customHeight="1">
      <c r="A29" s="253" t="s">
        <v>37</v>
      </c>
      <c r="B29" s="254" t="e">
        <f t="shared" si="2"/>
        <v>#REF!</v>
      </c>
      <c r="C29" s="254">
        <v>88.491499987347751</v>
      </c>
      <c r="D29" s="254">
        <v>85.977524762114825</v>
      </c>
      <c r="E29" s="254">
        <v>79.190120449896568</v>
      </c>
      <c r="F29" s="254">
        <v>74.296326448278009</v>
      </c>
      <c r="G29" s="254">
        <v>72.309476292127755</v>
      </c>
      <c r="H29" s="254">
        <v>71.005383893224192</v>
      </c>
      <c r="I29" s="254">
        <v>69.727981970546423</v>
      </c>
      <c r="J29" s="254">
        <v>67.491927585923747</v>
      </c>
      <c r="K29" s="254">
        <v>64.987115140830454</v>
      </c>
      <c r="L29" s="254">
        <v>63.248612552434423</v>
      </c>
    </row>
    <row r="30" spans="1:12" s="1" customFormat="1" ht="12" customHeight="1">
      <c r="A30" s="87" t="s">
        <v>320</v>
      </c>
      <c r="B30" s="100" t="e">
        <f t="shared" si="2"/>
        <v>#REF!</v>
      </c>
      <c r="C30" s="100">
        <v>11.508500012652249</v>
      </c>
      <c r="D30" s="100">
        <v>14.022475237885176</v>
      </c>
      <c r="E30" s="100">
        <v>20.809879550103425</v>
      </c>
      <c r="F30" s="100">
        <v>25.703673551722002</v>
      </c>
      <c r="G30" s="100">
        <v>27.690523707872256</v>
      </c>
      <c r="H30" s="100">
        <v>28.994616106775805</v>
      </c>
      <c r="I30" s="100">
        <v>30.27201802945358</v>
      </c>
      <c r="J30" s="100">
        <v>32.508072414076253</v>
      </c>
      <c r="K30" s="100">
        <v>35.012884859169532</v>
      </c>
      <c r="L30" s="100">
        <v>36.75138744756557</v>
      </c>
    </row>
    <row r="31" spans="1:12" s="1" customFormat="1" ht="13.5" customHeight="1">
      <c r="A31" s="253" t="s">
        <v>36</v>
      </c>
      <c r="B31" s="257" t="e">
        <f t="shared" ref="B31" si="3">B29+B30</f>
        <v>#REF!</v>
      </c>
      <c r="C31" s="257">
        <v>100</v>
      </c>
      <c r="D31" s="257">
        <v>100</v>
      </c>
      <c r="E31" s="257">
        <v>100</v>
      </c>
      <c r="F31" s="257">
        <v>100.00000000000001</v>
      </c>
      <c r="G31" s="257">
        <v>100.00000000000001</v>
      </c>
      <c r="H31" s="257">
        <v>100</v>
      </c>
      <c r="I31" s="257">
        <v>100</v>
      </c>
      <c r="J31" s="257">
        <v>100</v>
      </c>
      <c r="K31" s="257">
        <v>99.999999999999986</v>
      </c>
      <c r="L31" s="257">
        <v>100</v>
      </c>
    </row>
    <row r="32" spans="1:12" s="4" customFormat="1" ht="9" customHeight="1">
      <c r="A32" s="53"/>
    </row>
    <row r="33" spans="1:12" s="68" customFormat="1" ht="15">
      <c r="A33" s="69" t="s">
        <v>114</v>
      </c>
    </row>
    <row r="34" spans="1:12" ht="3.75" customHeight="1" thickBot="1">
      <c r="A34" s="10"/>
    </row>
    <row r="35" spans="1:12" s="109" customFormat="1" ht="18" customHeight="1" thickTop="1" thickBot="1">
      <c r="A35" s="108"/>
      <c r="B35" s="108" t="e">
        <f t="shared" ref="B35" si="4">B5</f>
        <v>#REF!</v>
      </c>
      <c r="C35" s="108">
        <v>2008</v>
      </c>
      <c r="D35" s="108">
        <v>2009</v>
      </c>
      <c r="E35" s="108">
        <v>2010</v>
      </c>
      <c r="F35" s="108">
        <v>2011</v>
      </c>
      <c r="G35" s="108">
        <v>2012</v>
      </c>
      <c r="H35" s="108">
        <v>2013</v>
      </c>
      <c r="I35" s="108">
        <v>2014</v>
      </c>
      <c r="J35" s="108">
        <v>2015</v>
      </c>
      <c r="K35" s="108">
        <v>2016</v>
      </c>
      <c r="L35" s="108" t="s">
        <v>317</v>
      </c>
    </row>
    <row r="36" spans="1:12" s="1" customFormat="1" ht="13.5" customHeight="1" thickTop="1">
      <c r="A36" s="17" t="s">
        <v>60</v>
      </c>
      <c r="B36" s="258" t="e">
        <f>#REF!</f>
        <v>#REF!</v>
      </c>
      <c r="C36" s="258">
        <v>-0.65915046551368039</v>
      </c>
      <c r="D36" s="258">
        <v>0.62427708113594882</v>
      </c>
      <c r="E36" s="258">
        <v>-1.4693153841773499</v>
      </c>
      <c r="F36" s="258">
        <v>-4.1527044776644928</v>
      </c>
      <c r="G36" s="258">
        <v>-5.2969156270968876</v>
      </c>
      <c r="H36" s="258">
        <v>-3.7389855896372226</v>
      </c>
      <c r="I36" s="258">
        <v>-1.9355444676447342</v>
      </c>
      <c r="J36" s="258">
        <v>-0.37643180634524542</v>
      </c>
      <c r="K36" s="258">
        <v>-9.3405627168363647E-2</v>
      </c>
      <c r="L36" s="258">
        <v>-0.76345155642419948</v>
      </c>
    </row>
    <row r="37" spans="1:12" s="1" customFormat="1" ht="11.25">
      <c r="A37" s="87" t="s">
        <v>29</v>
      </c>
      <c r="B37" s="105" t="e">
        <f>#REF!</f>
        <v>#REF!</v>
      </c>
      <c r="C37" s="105">
        <v>1.2171264060045317</v>
      </c>
      <c r="D37" s="105">
        <v>3.6974403365558794</v>
      </c>
      <c r="E37" s="105">
        <v>0.51908164631668807</v>
      </c>
      <c r="F37" s="105">
        <v>-5.3042429351309872</v>
      </c>
      <c r="G37" s="105">
        <v>-0.41896173919082624</v>
      </c>
      <c r="H37" s="105">
        <v>-4.2449644040798873</v>
      </c>
      <c r="I37" s="105">
        <v>2.6701627110128134</v>
      </c>
      <c r="J37" s="105">
        <v>-2.0344765352994676</v>
      </c>
      <c r="K37" s="105">
        <v>-3.6450594506887479</v>
      </c>
      <c r="L37" s="105">
        <v>-1.5491090407787289</v>
      </c>
    </row>
    <row r="38" spans="1:12" s="1" customFormat="1" ht="10.5" customHeight="1">
      <c r="A38" s="17" t="s">
        <v>30</v>
      </c>
      <c r="B38" s="258" t="e">
        <f>#REF!</f>
        <v>#REF!</v>
      </c>
      <c r="C38" s="258">
        <v>-0.24633776878140168</v>
      </c>
      <c r="D38" s="258">
        <v>1.7383419596135541</v>
      </c>
      <c r="E38" s="258">
        <v>2.1438190597008466</v>
      </c>
      <c r="F38" s="258">
        <v>-0.95477697560664154</v>
      </c>
      <c r="G38" s="258">
        <v>-1.8876219883106504</v>
      </c>
      <c r="H38" s="258">
        <v>-1.1376258694474894</v>
      </c>
      <c r="I38" s="258">
        <v>-1.6784119317790558</v>
      </c>
      <c r="J38" s="258">
        <v>-0.95430710502599769</v>
      </c>
      <c r="K38" s="258">
        <v>-0.47601344912192589</v>
      </c>
      <c r="L38" s="258">
        <v>-0.11270952528237288</v>
      </c>
    </row>
    <row r="39" spans="1:12" s="1" customFormat="1" ht="10.5" customHeight="1">
      <c r="A39" s="87" t="s">
        <v>31</v>
      </c>
      <c r="B39" s="105" t="e">
        <f>#REF!</f>
        <v>#REF!</v>
      </c>
      <c r="C39" s="105">
        <v>3.7673453289061243</v>
      </c>
      <c r="D39" s="105">
        <v>7.0246635663515633</v>
      </c>
      <c r="E39" s="105">
        <v>6.6156837802537227</v>
      </c>
      <c r="F39" s="105">
        <v>2.781582266898952</v>
      </c>
      <c r="G39" s="105">
        <v>-2.3576082981604851</v>
      </c>
      <c r="H39" s="105">
        <v>-2.4363965395718501</v>
      </c>
      <c r="I39" s="105">
        <v>-2.1228332811634498</v>
      </c>
      <c r="J39" s="105">
        <v>1.8144086490606393</v>
      </c>
      <c r="K39" s="105">
        <v>-3.0249878234478111</v>
      </c>
      <c r="L39" s="105">
        <v>-1.3763133932010785</v>
      </c>
    </row>
    <row r="40" spans="1:12" s="1" customFormat="1" ht="10.5" customHeight="1">
      <c r="A40" s="17" t="s">
        <v>32</v>
      </c>
      <c r="B40" s="258" t="e">
        <f>#REF!</f>
        <v>#REF!</v>
      </c>
      <c r="C40" s="258">
        <v>-1.312040383603974</v>
      </c>
      <c r="D40" s="258">
        <v>-0.14866001869672241</v>
      </c>
      <c r="E40" s="258">
        <v>-2.816984653279786</v>
      </c>
      <c r="F40" s="258">
        <v>-1.7560497344323966</v>
      </c>
      <c r="G40" s="258">
        <v>-2.7979624589714036</v>
      </c>
      <c r="H40" s="258">
        <v>-4.6043625898228075</v>
      </c>
      <c r="I40" s="258">
        <v>-1.5365227754424171</v>
      </c>
      <c r="J40" s="258">
        <v>-2.1330217875094926</v>
      </c>
      <c r="K40" s="258">
        <v>-4.9052156733233705</v>
      </c>
      <c r="L40" s="258">
        <v>-0.64061906605913377</v>
      </c>
    </row>
    <row r="41" spans="1:12" s="1" customFormat="1" ht="12" customHeight="1">
      <c r="A41" s="87" t="s">
        <v>35</v>
      </c>
      <c r="B41" s="105" t="e">
        <f>#REF!</f>
        <v>#REF!</v>
      </c>
      <c r="C41" s="105">
        <v>3.5576852587565266</v>
      </c>
      <c r="D41" s="105">
        <v>-0.85503411703804488</v>
      </c>
      <c r="E41" s="105">
        <v>-2.4092381220460757</v>
      </c>
      <c r="F41" s="105">
        <v>-1.8879946220740074E-3</v>
      </c>
      <c r="G41" s="105">
        <v>-4.1304521765536339</v>
      </c>
      <c r="H41" s="105">
        <v>8.2863990847411593</v>
      </c>
      <c r="I41" s="105">
        <v>0.52683547333698399</v>
      </c>
      <c r="J41" s="105">
        <v>-1.1882710222393622</v>
      </c>
      <c r="K41" s="105">
        <v>-1.457095732513991</v>
      </c>
      <c r="L41" s="105">
        <v>-6.9569028989288517</v>
      </c>
    </row>
    <row r="42" spans="1:12" s="1" customFormat="1" ht="10.5" customHeight="1">
      <c r="A42" s="17" t="s">
        <v>33</v>
      </c>
      <c r="B42" s="258" t="e">
        <f>#REF!</f>
        <v>#REF!</v>
      </c>
      <c r="C42" s="258">
        <v>2.2880533204197917</v>
      </c>
      <c r="D42" s="258">
        <v>1.094261824327547</v>
      </c>
      <c r="E42" s="258">
        <v>-1.0651163889520698</v>
      </c>
      <c r="F42" s="258">
        <v>-2.8057493210955742</v>
      </c>
      <c r="G42" s="258">
        <v>-1.4547202869011122</v>
      </c>
      <c r="H42" s="258">
        <v>0.92617406653277001</v>
      </c>
      <c r="I42" s="258">
        <v>1.4118909911667643</v>
      </c>
      <c r="J42" s="258">
        <v>3.0520010385332697</v>
      </c>
      <c r="K42" s="258">
        <v>2.8536568823223085</v>
      </c>
      <c r="L42" s="258">
        <v>8.1373690572831503</v>
      </c>
    </row>
    <row r="43" spans="1:12" s="1" customFormat="1" ht="10.5" customHeight="1">
      <c r="A43" s="87" t="s">
        <v>34</v>
      </c>
      <c r="B43" s="105" t="e">
        <f>#REF!</f>
        <v>#REF!</v>
      </c>
      <c r="C43" s="105">
        <v>1.8957400616628428</v>
      </c>
      <c r="D43" s="105">
        <v>2.2356969269099913</v>
      </c>
      <c r="E43" s="105">
        <v>3.4020080537370712</v>
      </c>
      <c r="F43" s="105">
        <v>0.60537797204454069</v>
      </c>
      <c r="G43" s="105">
        <v>-2.0682680588718916</v>
      </c>
      <c r="H43" s="105">
        <v>1.1781051703837253</v>
      </c>
      <c r="I43" s="105">
        <v>2.0920600451894478</v>
      </c>
      <c r="J43" s="105">
        <v>-0.20682179055131478</v>
      </c>
      <c r="K43" s="105">
        <v>5.4013021984336884</v>
      </c>
      <c r="L43" s="105">
        <v>2.9434979204926659</v>
      </c>
    </row>
    <row r="44" spans="1:12" s="1" customFormat="1" ht="13.5" customHeight="1">
      <c r="A44" s="253" t="s">
        <v>37</v>
      </c>
      <c r="B44" s="259" t="e">
        <f>#REF!</f>
        <v>#REF!</v>
      </c>
      <c r="C44" s="259">
        <v>1.5777606020857204</v>
      </c>
      <c r="D44" s="259">
        <v>2.3510625490769099</v>
      </c>
      <c r="E44" s="259">
        <v>1.6852658221108596</v>
      </c>
      <c r="F44" s="259">
        <v>-0.36994973537326503</v>
      </c>
      <c r="G44" s="259">
        <v>-2.4264220536166392</v>
      </c>
      <c r="H44" s="259">
        <v>-6.4746915781310754E-2</v>
      </c>
      <c r="I44" s="259">
        <v>-0.70401576595405801</v>
      </c>
      <c r="J44" s="259">
        <v>-0.13535389853089885</v>
      </c>
      <c r="K44" s="259">
        <v>-1.0510800350648219</v>
      </c>
      <c r="L44" s="259">
        <v>-0.9347094755399632</v>
      </c>
    </row>
    <row r="45" spans="1:12" s="1" customFormat="1" ht="12" customHeight="1">
      <c r="A45" s="87" t="s">
        <v>320</v>
      </c>
      <c r="B45" s="105" t="e">
        <f>#REF!</f>
        <v>#REF!</v>
      </c>
      <c r="C45" s="105">
        <v>4.6915511130340759</v>
      </c>
      <c r="D45" s="105">
        <v>28.355633255232004</v>
      </c>
      <c r="E45" s="105">
        <v>63.838833552345633</v>
      </c>
      <c r="F45" s="105">
        <v>31.165507080368513</v>
      </c>
      <c r="G45" s="105">
        <v>8.004121296142408</v>
      </c>
      <c r="H45" s="105">
        <v>6.5635908471059157</v>
      </c>
      <c r="I45" s="105">
        <v>5.5698437704663872</v>
      </c>
      <c r="J45" s="105">
        <v>10.794161949937564</v>
      </c>
      <c r="K45" s="105">
        <v>10.680804866496253</v>
      </c>
      <c r="L45" s="105">
        <v>6.842395488233044</v>
      </c>
    </row>
    <row r="46" spans="1:12" s="1" customFormat="1" ht="13.5" customHeight="1">
      <c r="A46" s="253" t="s">
        <v>36</v>
      </c>
      <c r="B46" s="259" t="e">
        <f>#REF!</f>
        <v>#REF!</v>
      </c>
      <c r="C46" s="259">
        <v>1.9266471442231259</v>
      </c>
      <c r="D46" s="259">
        <v>5.3437985720849346</v>
      </c>
      <c r="E46" s="259">
        <v>10.400734466545213</v>
      </c>
      <c r="F46" s="259">
        <v>6.1925408435574703</v>
      </c>
      <c r="G46" s="259">
        <v>0.25461075867627692</v>
      </c>
      <c r="H46" s="259">
        <v>1.7706745238888155</v>
      </c>
      <c r="I46" s="259">
        <v>1.1150657217094073</v>
      </c>
      <c r="J46" s="259">
        <v>3.1732311096494659</v>
      </c>
      <c r="K46" s="259">
        <v>2.7627296042707528</v>
      </c>
      <c r="L46" s="259">
        <v>1.7882793308026335</v>
      </c>
    </row>
    <row r="47" spans="1:12" s="4" customFormat="1" ht="7.5" customHeight="1">
      <c r="A47" s="53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2" s="72" customFormat="1" ht="15">
      <c r="A48" s="69" t="s">
        <v>115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2" s="4" customFormat="1" ht="5.25" customHeight="1" thickBo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2" s="109" customFormat="1" ht="18.75" customHeight="1" thickTop="1" thickBot="1">
      <c r="A50" s="108"/>
      <c r="B50" s="108" t="e">
        <f t="shared" ref="B50" si="5">B5</f>
        <v>#REF!</v>
      </c>
      <c r="C50" s="108">
        <v>2008</v>
      </c>
      <c r="D50" s="108">
        <v>2009</v>
      </c>
      <c r="E50" s="108">
        <v>2010</v>
      </c>
      <c r="F50" s="108">
        <v>2011</v>
      </c>
      <c r="G50" s="108">
        <v>2012</v>
      </c>
      <c r="H50" s="108">
        <v>2013</v>
      </c>
      <c r="I50" s="108">
        <v>2014</v>
      </c>
      <c r="J50" s="108">
        <v>2015</v>
      </c>
      <c r="K50" s="108">
        <v>2016</v>
      </c>
      <c r="L50" s="108" t="s">
        <v>317</v>
      </c>
    </row>
    <row r="51" spans="1:12" s="256" customFormat="1" ht="13.5" customHeight="1" thickTop="1">
      <c r="A51" s="17" t="s">
        <v>60</v>
      </c>
      <c r="B51" s="255" t="e">
        <f>#REF!</f>
        <v>#REF!</v>
      </c>
      <c r="C51" s="255">
        <v>1303.1990932784488</v>
      </c>
      <c r="D51" s="255">
        <v>1307.0821439775534</v>
      </c>
      <c r="E51" s="255">
        <v>1283.8764253411161</v>
      </c>
      <c r="F51" s="255">
        <v>1225.3893947134532</v>
      </c>
      <c r="G51" s="255">
        <v>1156.8020586624627</v>
      </c>
      <c r="H51" s="255">
        <v>1110.7404946140789</v>
      </c>
      <c r="I51" s="255">
        <v>1085.6908439567756</v>
      </c>
      <c r="J51" s="255">
        <v>1071.7360890138175</v>
      </c>
      <c r="K51" s="255">
        <v>1067.3204643388069</v>
      </c>
      <c r="L51" s="255">
        <v>1047.6526975931047</v>
      </c>
    </row>
    <row r="52" spans="1:12" s="256" customFormat="1" ht="10.5" customHeight="1">
      <c r="A52" s="87" t="s">
        <v>29</v>
      </c>
      <c r="B52" s="106" t="e">
        <f>#REF!</f>
        <v>#REF!</v>
      </c>
      <c r="C52" s="106">
        <v>1227.7223672027774</v>
      </c>
      <c r="D52" s="106">
        <v>1276.4569012792158</v>
      </c>
      <c r="E52" s="106">
        <v>1286.0328047593218</v>
      </c>
      <c r="F52" s="106">
        <v>1219.3319389166354</v>
      </c>
      <c r="G52" s="106">
        <v>1215.4344081530521</v>
      </c>
      <c r="H52" s="106">
        <v>1162.9854267370179</v>
      </c>
      <c r="I52" s="106">
        <v>1190.2704607444571</v>
      </c>
      <c r="J52" s="106">
        <v>1160.1441295170944</v>
      </c>
      <c r="K52" s="106">
        <v>1116.6707439442357</v>
      </c>
      <c r="L52" s="106">
        <v>1095.4557498628092</v>
      </c>
    </row>
    <row r="53" spans="1:12" s="256" customFormat="1" ht="10.5" customHeight="1">
      <c r="A53" s="17" t="s">
        <v>30</v>
      </c>
      <c r="B53" s="255" t="e">
        <f>#REF!</f>
        <v>#REF!</v>
      </c>
      <c r="C53" s="255">
        <v>2272.5892537421423</v>
      </c>
      <c r="D53" s="255">
        <v>2307.8631929694125</v>
      </c>
      <c r="E53" s="255">
        <v>2352.1004986722382</v>
      </c>
      <c r="F53" s="255">
        <v>2322.4556491199824</v>
      </c>
      <c r="G53" s="255">
        <v>2272.7924924873</v>
      </c>
      <c r="H53" s="255">
        <v>2237.408301522315</v>
      </c>
      <c r="I53" s="255">
        <v>2184.6774040218052</v>
      </c>
      <c r="J53" s="255">
        <v>2141.6984757128139</v>
      </c>
      <c r="K53" s="255">
        <v>2116.0691230932798</v>
      </c>
      <c r="L53" s="255">
        <v>2098.5986695094007</v>
      </c>
    </row>
    <row r="54" spans="1:12" s="256" customFormat="1" ht="10.5" customHeight="1">
      <c r="A54" s="87" t="s">
        <v>31</v>
      </c>
      <c r="B54" s="106" t="e">
        <f>#REF!</f>
        <v>#REF!</v>
      </c>
      <c r="C54" s="106">
        <v>1698.8915327707493</v>
      </c>
      <c r="D54" s="106">
        <v>1817.4149538798224</v>
      </c>
      <c r="E54" s="106">
        <v>1936.3179712130441</v>
      </c>
      <c r="F54" s="106">
        <v>1985.0489013810375</v>
      </c>
      <c r="G54" s="106">
        <v>1931.920014691595</v>
      </c>
      <c r="H54" s="106">
        <v>1875.695102923904</v>
      </c>
      <c r="I54" s="106">
        <v>1820.7674115377199</v>
      </c>
      <c r="J54" s="106">
        <v>1832.5146697130849</v>
      </c>
      <c r="K54" s="106">
        <v>1763.620801408829</v>
      </c>
      <c r="L54" s="106">
        <v>1730.340907100094</v>
      </c>
    </row>
    <row r="55" spans="1:12" s="256" customFormat="1" ht="10.5" customHeight="1">
      <c r="A55" s="17" t="s">
        <v>32</v>
      </c>
      <c r="B55" s="255" t="e">
        <f>#REF!</f>
        <v>#REF!</v>
      </c>
      <c r="C55" s="255">
        <v>1261.2740274805917</v>
      </c>
      <c r="D55" s="255">
        <v>1259.3248970060567</v>
      </c>
      <c r="E55" s="255">
        <v>1221.1698397002378</v>
      </c>
      <c r="F55" s="255">
        <v>1195.6079055472485</v>
      </c>
      <c r="G55" s="255">
        <v>1157.3615279621281</v>
      </c>
      <c r="H55" s="255">
        <v>1099.1706534149403</v>
      </c>
      <c r="I55" s="255">
        <v>1073.6306271178576</v>
      </c>
      <c r="J55" s="255">
        <v>1036.7923747057152</v>
      </c>
      <c r="K55" s="255">
        <v>979.74625998838417</v>
      </c>
      <c r="L55" s="255">
        <v>965.03115693798225</v>
      </c>
    </row>
    <row r="56" spans="1:12" s="256" customFormat="1" ht="10.5" customHeight="1">
      <c r="A56" s="87" t="s">
        <v>35</v>
      </c>
      <c r="B56" s="106" t="e">
        <f>#REF!</f>
        <v>#REF!</v>
      </c>
      <c r="C56" s="106">
        <v>1680.9758929942443</v>
      </c>
      <c r="D56" s="106">
        <v>1666.2572202697827</v>
      </c>
      <c r="E56" s="106">
        <v>1624.0026653163286</v>
      </c>
      <c r="F56" s="106">
        <v>1621.1706533321867</v>
      </c>
      <c r="G56" s="106">
        <v>1551.2891481298893</v>
      </c>
      <c r="H56" s="106">
        <v>1673.9258232489565</v>
      </c>
      <c r="I56" s="106">
        <v>1674.0331827075006</v>
      </c>
      <c r="J56" s="106">
        <v>1640.1213478440145</v>
      </c>
      <c r="K56" s="106">
        <v>1609.3183606536172</v>
      </c>
      <c r="L56" s="106">
        <v>1487.93392368384</v>
      </c>
    </row>
    <row r="57" spans="1:12" s="256" customFormat="1" ht="10.5" customHeight="1">
      <c r="A57" s="17" t="s">
        <v>33</v>
      </c>
      <c r="B57" s="255" t="e">
        <f>#REF!</f>
        <v>#REF!</v>
      </c>
      <c r="C57" s="255">
        <v>1147.6320565635399</v>
      </c>
      <c r="D57" s="255">
        <v>1156.6338258626115</v>
      </c>
      <c r="E57" s="255">
        <v>1139.6967479226657</v>
      </c>
      <c r="F57" s="255">
        <v>1101.3932763803407</v>
      </c>
      <c r="G57" s="255">
        <v>1078.8411623047164</v>
      </c>
      <c r="H57" s="255">
        <v>1079.5589110268436</v>
      </c>
      <c r="I57" s="255">
        <v>1084.6045571919765</v>
      </c>
      <c r="J57" s="255">
        <v>1102.1116501767601</v>
      </c>
      <c r="K57" s="255">
        <v>1122.9064052546869</v>
      </c>
      <c r="L57" s="255">
        <v>1202.8598424402383</v>
      </c>
    </row>
    <row r="58" spans="1:12" s="256" customFormat="1" ht="10.5" customHeight="1">
      <c r="A58" s="87" t="s">
        <v>34</v>
      </c>
      <c r="B58" s="106" t="e">
        <f>#REF!</f>
        <v>#REF!</v>
      </c>
      <c r="C58" s="106">
        <v>1742.6448225883789</v>
      </c>
      <c r="D58" s="106">
        <v>1775.2692539485183</v>
      </c>
      <c r="E58" s="106">
        <v>1831.0214622258313</v>
      </c>
      <c r="F58" s="106">
        <v>1834.0309630492338</v>
      </c>
      <c r="G58" s="106">
        <v>1788.0144631148962</v>
      </c>
      <c r="H58" s="106">
        <v>1796.1648040673417</v>
      </c>
      <c r="I58" s="106">
        <v>1817.709391640605</v>
      </c>
      <c r="J58" s="106">
        <v>1787.719149179871</v>
      </c>
      <c r="K58" s="106">
        <v>1861.9588478001403</v>
      </c>
      <c r="L58" s="106">
        <v>1906.9061167667267</v>
      </c>
    </row>
    <row r="59" spans="1:12" s="256" customFormat="1" ht="13.5" customHeight="1">
      <c r="A59" s="253" t="s">
        <v>37</v>
      </c>
      <c r="B59" s="260" t="e">
        <f>#REF!</f>
        <v>#REF!</v>
      </c>
      <c r="C59" s="260">
        <v>1686.9966362969178</v>
      </c>
      <c r="D59" s="260">
        <v>1724.9016473100951</v>
      </c>
      <c r="E59" s="260">
        <v>1751.1683346799441</v>
      </c>
      <c r="F59" s="260">
        <v>1739.8065604778456</v>
      </c>
      <c r="G59" s="260">
        <v>1692.6390948726894</v>
      </c>
      <c r="H59" s="260">
        <v>1683.9083039115624</v>
      </c>
      <c r="I59" s="260">
        <v>1660.5864525680624</v>
      </c>
      <c r="J59" s="260">
        <v>1640.7755246350528</v>
      </c>
      <c r="K59" s="260">
        <v>1612.9405901249809</v>
      </c>
      <c r="L59" s="260">
        <v>1587.1644047938428</v>
      </c>
    </row>
    <row r="60" spans="1:12" s="256" customFormat="1" ht="12" customHeight="1">
      <c r="A60" s="87" t="s">
        <v>320</v>
      </c>
      <c r="B60" s="106" t="e">
        <f>#REF!</f>
        <v>#REF!</v>
      </c>
      <c r="C60" s="106">
        <v>869.01375187112944</v>
      </c>
      <c r="D60" s="106">
        <v>1108.9203210660387</v>
      </c>
      <c r="E60" s="106">
        <v>1803.1212857230944</v>
      </c>
      <c r="F60" s="106">
        <v>2345.4744706723723</v>
      </c>
      <c r="G60" s="106">
        <v>2498.0575984094148</v>
      </c>
      <c r="H60" s="106">
        <v>2623.5981091792482</v>
      </c>
      <c r="I60" s="106">
        <v>2722.5871475410568</v>
      </c>
      <c r="J60" s="106">
        <v>2946.1646835769084</v>
      </c>
      <c r="K60" s="106">
        <v>3213.0746135912641</v>
      </c>
      <c r="L60" s="106">
        <v>3377.7413510605902</v>
      </c>
    </row>
    <row r="61" spans="1:12" s="16" customFormat="1" ht="13.5" customHeight="1">
      <c r="A61" s="253" t="s">
        <v>36</v>
      </c>
      <c r="B61" s="260" t="e">
        <f>#REF!</f>
        <v>#REF!</v>
      </c>
      <c r="C61" s="260">
        <v>1522.1110719456244</v>
      </c>
      <c r="D61" s="260">
        <v>1600.2548728435831</v>
      </c>
      <c r="E61" s="260">
        <v>1761.7315120038252</v>
      </c>
      <c r="F61" s="260">
        <v>1863.4944424562875</v>
      </c>
      <c r="G61" s="260">
        <v>1858.5708244102482</v>
      </c>
      <c r="H61" s="260">
        <v>1879.0464050224109</v>
      </c>
      <c r="I61" s="260">
        <v>1882.9265336707622</v>
      </c>
      <c r="J61" s="260">
        <v>1916.8767920725209</v>
      </c>
      <c r="K61" s="260">
        <v>1953.5797655611932</v>
      </c>
      <c r="L61" s="260">
        <v>1971.1995036344363</v>
      </c>
    </row>
    <row r="62" spans="1:12" s="16" customFormat="1" ht="5.25" customHeight="1" thickBo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1:12" s="17" customFormat="1" ht="12.75" customHeight="1" thickTop="1">
      <c r="A63" s="261" t="s">
        <v>316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</row>
    <row r="64" spans="1:12" s="17" customFormat="1" ht="12.75" customHeight="1">
      <c r="A64" s="337" t="s">
        <v>318</v>
      </c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</row>
    <row r="65" spans="1:12" s="17" customFormat="1" ht="11.25">
      <c r="A65" s="337" t="s">
        <v>319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</row>
    <row r="66" spans="1:12" s="16" customFormat="1" ht="12" customHeight="1" thickBot="1">
      <c r="A66" s="137" t="s">
        <v>200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s="1" customFormat="1" ht="10.5" customHeight="1" thickTop="1">
      <c r="A67" s="2"/>
    </row>
    <row r="68" spans="1:12" s="1" customFormat="1" ht="10.5" customHeight="1"/>
    <row r="69" spans="1:12" s="1" customFormat="1" ht="10.5" customHeight="1"/>
    <row r="70" spans="1:12" s="1" customFormat="1" ht="10.5" customHeight="1"/>
    <row r="71" spans="1:12" s="1" customFormat="1" ht="10.5" customHeight="1"/>
    <row r="72" spans="1:12" s="1" customFormat="1" ht="10.5" customHeight="1"/>
    <row r="73" spans="1:12" s="1" customFormat="1" ht="10.5" customHeight="1"/>
    <row r="74" spans="1:12" s="1" customFormat="1" ht="10.5" customHeight="1">
      <c r="A74" s="2"/>
    </row>
    <row r="75" spans="1:12" s="1" customFormat="1" ht="10.5" customHeight="1">
      <c r="A75" s="2"/>
    </row>
    <row r="76" spans="1:12" s="1" customFormat="1" ht="10.5" customHeight="1">
      <c r="A76" s="2"/>
    </row>
    <row r="77" spans="1:12" s="1" customFormat="1" ht="10.5" customHeight="1">
      <c r="A77" s="2"/>
    </row>
    <row r="78" spans="1:12" s="1" customFormat="1" ht="10.5" customHeight="1">
      <c r="A78" s="2"/>
    </row>
    <row r="79" spans="1:12" s="4" customFormat="1" ht="10.5" customHeight="1">
      <c r="A79" s="53"/>
    </row>
    <row r="80" spans="1:12" s="4" customFormat="1" ht="10.5" customHeight="1"/>
    <row r="81" spans="1:1" s="4" customFormat="1" ht="10.5" customHeight="1"/>
    <row r="82" spans="1:1" s="1" customFormat="1" ht="10.5" customHeight="1">
      <c r="A82" s="2"/>
    </row>
    <row r="83" spans="1:1" s="1" customFormat="1" ht="10.5" customHeight="1">
      <c r="A83" s="2"/>
    </row>
    <row r="84" spans="1:1" s="1" customFormat="1" ht="10.5" customHeight="1">
      <c r="A84" s="2"/>
    </row>
    <row r="85" spans="1:1" s="1" customFormat="1" ht="10.5" customHeight="1">
      <c r="A85" s="2"/>
    </row>
    <row r="86" spans="1:1" s="1" customFormat="1" ht="10.5" customHeight="1">
      <c r="A86" s="2"/>
    </row>
    <row r="87" spans="1:1" s="1" customFormat="1" ht="10.5" customHeight="1">
      <c r="A87" s="2"/>
    </row>
    <row r="88" spans="1:1" s="1" customFormat="1" ht="10.5" customHeight="1">
      <c r="A88" s="2"/>
    </row>
    <row r="89" spans="1:1" s="1" customFormat="1" ht="10.5" customHeight="1">
      <c r="A89" s="2"/>
    </row>
    <row r="90" spans="1:1" s="1" customFormat="1" ht="10.5" customHeight="1">
      <c r="A90" s="2"/>
    </row>
    <row r="91" spans="1:1" s="1" customFormat="1" ht="10.5" customHeight="1">
      <c r="A91" s="2"/>
    </row>
    <row r="92" spans="1:1" s="1" customFormat="1" ht="10.5" customHeight="1">
      <c r="A92" s="2"/>
    </row>
    <row r="93" spans="1:1" s="1" customFormat="1" ht="10.5" customHeight="1">
      <c r="A93" s="2"/>
    </row>
    <row r="94" spans="1:1" s="1" customFormat="1" ht="10.5" customHeight="1">
      <c r="A94" s="2"/>
    </row>
    <row r="95" spans="1:1" s="1" customFormat="1" ht="10.5" customHeight="1">
      <c r="A95" s="2"/>
    </row>
    <row r="96" spans="1:1" s="4" customFormat="1" ht="10.5" customHeight="1">
      <c r="A96" s="53"/>
    </row>
    <row r="97" s="4" customFormat="1" ht="10.5" customHeight="1"/>
    <row r="98" s="4" customFormat="1" ht="10.5" customHeight="1"/>
    <row r="114" spans="1:1" s="4" customFormat="1" ht="10.5" customHeight="1">
      <c r="A114" s="53"/>
    </row>
    <row r="115" spans="1:1" s="4" customFormat="1" ht="10.5" customHeight="1"/>
    <row r="116" spans="1:1" s="4" customFormat="1" ht="10.5" customHeight="1"/>
    <row r="132" spans="1:1" s="4" customFormat="1" ht="10.5" customHeight="1">
      <c r="A132" s="53"/>
    </row>
    <row r="133" spans="1:1" s="4" customFormat="1" ht="10.5" customHeight="1"/>
    <row r="134" spans="1:1" s="4" customFormat="1" ht="10.5" customHeight="1"/>
    <row r="153" spans="1:1" s="4" customFormat="1" ht="10.5" customHeight="1">
      <c r="A153" s="53"/>
    </row>
    <row r="154" spans="1:1" s="4" customFormat="1" ht="10.5" customHeight="1"/>
    <row r="155" spans="1:1" s="4" customFormat="1" ht="10.5" customHeight="1"/>
  </sheetData>
  <phoneticPr fontId="15" type="noConversion"/>
  <pageMargins left="0.70866141732283472" right="0.70866141732283472" top="0.74803149606299213" bottom="0.74803149606299213" header="0.31496062992125984" footer="0.31496062992125984"/>
  <pageSetup paperSize="9" scale="60" firstPageNumber="116" orientation="portrait" useFirstPageNumber="1" r:id="rId1"/>
  <headerFooter alignWithMargins="0">
    <oddFooter>&amp;C&amp;P</oddFooter>
  </headerFooter>
  <rowBreaks count="2" manualBreakCount="2">
    <brk id="96" max="7" man="1"/>
    <brk id="15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4"/>
  <sheetViews>
    <sheetView showGridLines="0" tabSelected="1" zoomScaleNormal="100" workbookViewId="0">
      <selection activeCell="J24" sqref="J24"/>
    </sheetView>
  </sheetViews>
  <sheetFormatPr baseColWidth="10" defaultColWidth="9.28515625" defaultRowHeight="10.5" customHeight="1"/>
  <cols>
    <col min="1" max="1" width="14.28515625" style="9" customWidth="1"/>
    <col min="2" max="2" width="7" style="3" hidden="1" customWidth="1"/>
    <col min="3" max="12" width="7" style="3" customWidth="1"/>
    <col min="13" max="13" width="6.42578125" style="3" customWidth="1"/>
    <col min="14" max="14" width="15.5703125" style="3" customWidth="1"/>
    <col min="15" max="15" width="6.85546875" hidden="1" customWidth="1"/>
    <col min="16" max="25" width="6.85546875" customWidth="1"/>
    <col min="27" max="16384" width="9.28515625" style="3"/>
  </cols>
  <sheetData>
    <row r="2" spans="1:25" s="68" customFormat="1" ht="19.5">
      <c r="A2" s="64" t="s">
        <v>136</v>
      </c>
      <c r="N2" s="64" t="s">
        <v>136</v>
      </c>
    </row>
    <row r="3" spans="1:25" s="68" customFormat="1" ht="18" customHeight="1">
      <c r="A3" s="335"/>
      <c r="B3" s="262"/>
      <c r="C3" s="262"/>
      <c r="D3" s="262"/>
      <c r="E3" s="262"/>
      <c r="N3" s="64" t="s">
        <v>274</v>
      </c>
    </row>
    <row r="4" spans="1:25" s="68" customFormat="1" ht="17.25">
      <c r="A4" s="70" t="s">
        <v>107</v>
      </c>
      <c r="N4" s="70" t="s">
        <v>117</v>
      </c>
    </row>
    <row r="5" spans="1:25" ht="6.75" customHeight="1" thickBot="1">
      <c r="A5" s="7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11" customFormat="1" ht="18" customHeight="1" thickTop="1" thickBot="1">
      <c r="A6" s="110"/>
      <c r="B6" s="110" t="e">
        <f>#REF!</f>
        <v>#REF!</v>
      </c>
      <c r="C6" s="110">
        <v>2010</v>
      </c>
      <c r="D6" s="110">
        <v>2011</v>
      </c>
      <c r="E6" s="110">
        <v>2012</v>
      </c>
      <c r="F6" s="110">
        <v>2013</v>
      </c>
      <c r="G6" s="110">
        <v>2014</v>
      </c>
      <c r="H6" s="110">
        <v>2015</v>
      </c>
      <c r="I6" s="110">
        <v>2016</v>
      </c>
      <c r="J6" s="336">
        <v>2017</v>
      </c>
      <c r="K6" s="110">
        <v>2018</v>
      </c>
      <c r="L6" s="110">
        <v>2019</v>
      </c>
      <c r="N6" s="110"/>
      <c r="O6" s="110" t="e">
        <f>#REF!</f>
        <v>#REF!</v>
      </c>
      <c r="P6" s="110">
        <v>2010</v>
      </c>
      <c r="Q6" s="110">
        <v>2011</v>
      </c>
      <c r="R6" s="110">
        <v>2012</v>
      </c>
      <c r="S6" s="110">
        <v>2013</v>
      </c>
      <c r="T6" s="110">
        <v>2014</v>
      </c>
      <c r="U6" s="110">
        <v>2015</v>
      </c>
      <c r="V6" s="110">
        <v>2016</v>
      </c>
      <c r="W6" s="336">
        <v>2017</v>
      </c>
      <c r="X6" s="110">
        <v>2018</v>
      </c>
      <c r="Y6" s="110">
        <v>2019</v>
      </c>
    </row>
    <row r="7" spans="1:25" ht="16.149999999999999" customHeight="1" thickTop="1">
      <c r="A7" s="98" t="s">
        <v>38</v>
      </c>
      <c r="B7" s="100" t="e">
        <f>#REF!</f>
        <v>#REF!</v>
      </c>
      <c r="C7" s="100">
        <v>99.72</v>
      </c>
      <c r="D7" s="100">
        <v>102.59</v>
      </c>
      <c r="E7" s="100">
        <v>104.33</v>
      </c>
      <c r="F7" s="100">
        <v>105.45</v>
      </c>
      <c r="G7" s="100">
        <v>107.57</v>
      </c>
      <c r="H7" s="100">
        <v>106.45</v>
      </c>
      <c r="I7" s="504">
        <v>106.06</v>
      </c>
      <c r="J7" s="505">
        <v>103.4</v>
      </c>
      <c r="K7" s="100">
        <v>101.39</v>
      </c>
      <c r="L7" s="100">
        <v>99.78</v>
      </c>
      <c r="M7" s="262"/>
      <c r="N7" s="98" t="s">
        <v>38</v>
      </c>
      <c r="O7" s="120" t="e">
        <f>#REF!</f>
        <v>#REF!</v>
      </c>
      <c r="P7" s="120">
        <v>33300</v>
      </c>
      <c r="Q7" s="120">
        <v>35200</v>
      </c>
      <c r="R7" s="120">
        <v>36400</v>
      </c>
      <c r="S7" s="120">
        <v>37100</v>
      </c>
      <c r="T7" s="120">
        <v>38400</v>
      </c>
      <c r="U7" s="120">
        <v>38800</v>
      </c>
      <c r="V7" s="516">
        <v>39700</v>
      </c>
      <c r="W7" s="517">
        <v>39900</v>
      </c>
      <c r="X7" s="120">
        <v>40400</v>
      </c>
      <c r="Y7" s="120">
        <v>40900</v>
      </c>
    </row>
    <row r="8" spans="1:25" ht="14.25" customHeight="1">
      <c r="A8" s="294" t="s">
        <v>39</v>
      </c>
      <c r="B8" s="252" t="e">
        <f>#REF!</f>
        <v>#REF!</v>
      </c>
      <c r="C8" s="252">
        <v>80.959999999999994</v>
      </c>
      <c r="D8" s="252">
        <v>78.63</v>
      </c>
      <c r="E8" s="252">
        <v>79.86</v>
      </c>
      <c r="F8" s="252">
        <v>77.42</v>
      </c>
      <c r="G8" s="252">
        <v>74.510000000000005</v>
      </c>
      <c r="H8" s="252">
        <v>70.84</v>
      </c>
      <c r="I8" s="506">
        <v>67.849999999999994</v>
      </c>
      <c r="J8" s="507">
        <v>63.86</v>
      </c>
      <c r="K8" s="252">
        <v>60.12</v>
      </c>
      <c r="L8" s="252">
        <v>56.7</v>
      </c>
      <c r="M8" s="262"/>
      <c r="N8" s="294" t="s">
        <v>39</v>
      </c>
      <c r="O8" s="274" t="e">
        <f>#REF!</f>
        <v>#REF!</v>
      </c>
      <c r="P8" s="274">
        <v>25500</v>
      </c>
      <c r="Q8" s="274">
        <v>26200</v>
      </c>
      <c r="R8" s="274">
        <v>27400</v>
      </c>
      <c r="S8" s="274">
        <v>27100</v>
      </c>
      <c r="T8" s="274">
        <v>27000</v>
      </c>
      <c r="U8" s="274">
        <v>26400</v>
      </c>
      <c r="V8" s="518">
        <v>26000</v>
      </c>
      <c r="W8" s="519">
        <v>25300</v>
      </c>
      <c r="X8" s="274">
        <v>24600</v>
      </c>
      <c r="Y8" s="274">
        <v>24100</v>
      </c>
    </row>
    <row r="9" spans="1:25" ht="14.25" customHeight="1">
      <c r="A9" s="98" t="s">
        <v>92</v>
      </c>
      <c r="B9" s="100" t="e">
        <f>#REF!</f>
        <v>#REF!</v>
      </c>
      <c r="C9" s="100">
        <v>6.55</v>
      </c>
      <c r="D9" s="100">
        <v>6.07</v>
      </c>
      <c r="E9" s="100">
        <v>9.73</v>
      </c>
      <c r="F9" s="100">
        <v>10.16</v>
      </c>
      <c r="G9" s="100">
        <v>10.51</v>
      </c>
      <c r="H9" s="100">
        <v>9.85</v>
      </c>
      <c r="I9" s="508">
        <v>9.16</v>
      </c>
      <c r="J9" s="505">
        <v>8.74</v>
      </c>
      <c r="K9" s="100">
        <v>7.96</v>
      </c>
      <c r="L9" s="100">
        <v>7.57</v>
      </c>
      <c r="M9" s="262"/>
      <c r="N9" s="98" t="s">
        <v>92</v>
      </c>
      <c r="O9" s="120" t="e">
        <f>#REF!</f>
        <v>#REF!</v>
      </c>
      <c r="P9" s="120">
        <v>700</v>
      </c>
      <c r="Q9" s="120">
        <v>800</v>
      </c>
      <c r="R9" s="120">
        <v>1300</v>
      </c>
      <c r="S9" s="120">
        <v>1500</v>
      </c>
      <c r="T9" s="120">
        <v>1600</v>
      </c>
      <c r="U9" s="120">
        <v>1500</v>
      </c>
      <c r="V9" s="333">
        <v>1500</v>
      </c>
      <c r="W9" s="517">
        <v>1600</v>
      </c>
      <c r="X9" s="120">
        <v>1500</v>
      </c>
      <c r="Y9" s="120">
        <v>1600</v>
      </c>
    </row>
    <row r="10" spans="1:25" ht="14.25" customHeight="1">
      <c r="A10" s="294" t="s">
        <v>40</v>
      </c>
      <c r="B10" s="252" t="e">
        <f>#REF!</f>
        <v>#REF!</v>
      </c>
      <c r="C10" s="252">
        <v>47.12</v>
      </c>
      <c r="D10" s="252">
        <v>48.5</v>
      </c>
      <c r="E10" s="252">
        <v>53.91</v>
      </c>
      <c r="F10" s="252">
        <v>56.46</v>
      </c>
      <c r="G10" s="252">
        <v>60.2</v>
      </c>
      <c r="H10" s="252">
        <v>63.55</v>
      </c>
      <c r="I10" s="506">
        <v>63</v>
      </c>
      <c r="J10" s="507">
        <v>61.33</v>
      </c>
      <c r="K10" s="252">
        <v>59.84</v>
      </c>
      <c r="L10" s="252">
        <v>58.47</v>
      </c>
      <c r="M10" s="262"/>
      <c r="N10" s="294" t="s">
        <v>40</v>
      </c>
      <c r="O10" s="274" t="e">
        <f>#REF!</f>
        <v>#REF!</v>
      </c>
      <c r="P10" s="274">
        <v>16400</v>
      </c>
      <c r="Q10" s="274">
        <v>17700</v>
      </c>
      <c r="R10" s="274">
        <v>19900</v>
      </c>
      <c r="S10" s="274">
        <v>21100</v>
      </c>
      <c r="T10" s="274">
        <v>22600</v>
      </c>
      <c r="U10" s="274">
        <v>24300</v>
      </c>
      <c r="V10" s="518">
        <v>24800</v>
      </c>
      <c r="W10" s="519">
        <v>24900</v>
      </c>
      <c r="X10" s="274">
        <v>25100</v>
      </c>
      <c r="Y10" s="274">
        <v>25400</v>
      </c>
    </row>
    <row r="11" spans="1:25" ht="14.25" customHeight="1">
      <c r="A11" s="98" t="s">
        <v>41</v>
      </c>
      <c r="B11" s="100" t="e">
        <f>#REF!</f>
        <v>#REF!</v>
      </c>
      <c r="C11" s="100">
        <v>85.26</v>
      </c>
      <c r="D11" s="100">
        <v>87.83</v>
      </c>
      <c r="E11" s="100">
        <v>90.6</v>
      </c>
      <c r="F11" s="100">
        <v>93.41</v>
      </c>
      <c r="G11" s="100">
        <v>94.89</v>
      </c>
      <c r="H11" s="100">
        <v>95.58</v>
      </c>
      <c r="I11" s="508">
        <v>98.2</v>
      </c>
      <c r="J11" s="505">
        <v>98.52</v>
      </c>
      <c r="K11" s="100">
        <v>98.67</v>
      </c>
      <c r="L11" s="100">
        <v>98.54</v>
      </c>
      <c r="M11" s="262"/>
      <c r="N11" s="98" t="s">
        <v>41</v>
      </c>
      <c r="O11" s="120" t="e">
        <f>#REF!</f>
        <v>#REF!</v>
      </c>
      <c r="P11" s="120">
        <v>26200</v>
      </c>
      <c r="Q11" s="120">
        <v>27800</v>
      </c>
      <c r="R11" s="120">
        <v>28900</v>
      </c>
      <c r="S11" s="120">
        <v>30100</v>
      </c>
      <c r="T11" s="120">
        <v>30800</v>
      </c>
      <c r="U11" s="120">
        <v>31600</v>
      </c>
      <c r="V11" s="333">
        <v>32700</v>
      </c>
      <c r="W11" s="517">
        <v>33600</v>
      </c>
      <c r="X11" s="120">
        <v>34400</v>
      </c>
      <c r="Y11" s="120">
        <v>35300</v>
      </c>
    </row>
    <row r="12" spans="1:25" ht="14.25" customHeight="1">
      <c r="A12" s="294" t="s">
        <v>87</v>
      </c>
      <c r="B12" s="252" t="e">
        <f>#REF!</f>
        <v>#REF!</v>
      </c>
      <c r="C12" s="252">
        <v>146.25</v>
      </c>
      <c r="D12" s="252">
        <v>172.07</v>
      </c>
      <c r="E12" s="252">
        <v>159.56</v>
      </c>
      <c r="F12" s="252">
        <v>177.41</v>
      </c>
      <c r="G12" s="252">
        <v>178.91</v>
      </c>
      <c r="H12" s="252">
        <v>175.86</v>
      </c>
      <c r="I12" s="506">
        <v>178.49</v>
      </c>
      <c r="J12" s="507">
        <v>176.13</v>
      </c>
      <c r="K12" s="252">
        <v>182.54</v>
      </c>
      <c r="L12" s="252">
        <v>174.9</v>
      </c>
      <c r="M12" s="262"/>
      <c r="N12" s="294" t="s">
        <v>87</v>
      </c>
      <c r="O12" s="274" t="e">
        <f>#REF!</f>
        <v>#REF!</v>
      </c>
      <c r="P12" s="274">
        <v>29700</v>
      </c>
      <c r="Q12" s="274">
        <v>32100</v>
      </c>
      <c r="R12" s="274">
        <v>27600</v>
      </c>
      <c r="S12" s="274">
        <v>29200</v>
      </c>
      <c r="T12" s="274">
        <v>29300</v>
      </c>
      <c r="U12" s="274">
        <v>28800</v>
      </c>
      <c r="V12" s="518">
        <v>29200</v>
      </c>
      <c r="W12" s="519">
        <v>29500</v>
      </c>
      <c r="X12" s="274">
        <v>31600</v>
      </c>
      <c r="Y12" s="274">
        <v>31400</v>
      </c>
    </row>
    <row r="13" spans="1:25" ht="14.25" customHeight="1">
      <c r="A13" s="98" t="s">
        <v>42</v>
      </c>
      <c r="B13" s="100" t="e">
        <f>#REF!</f>
        <v>#REF!</v>
      </c>
      <c r="C13" s="100">
        <v>85.99</v>
      </c>
      <c r="D13" s="100">
        <v>110.86</v>
      </c>
      <c r="E13" s="100">
        <v>119.86</v>
      </c>
      <c r="F13" s="100">
        <v>119.68</v>
      </c>
      <c r="G13" s="100">
        <v>104.13</v>
      </c>
      <c r="H13" s="100">
        <v>76.819999999999993</v>
      </c>
      <c r="I13" s="508">
        <v>73.44</v>
      </c>
      <c r="J13" s="505">
        <v>68.44</v>
      </c>
      <c r="K13" s="100">
        <v>63.85</v>
      </c>
      <c r="L13" s="100">
        <v>61.14</v>
      </c>
      <c r="M13" s="262"/>
      <c r="N13" s="98" t="s">
        <v>42</v>
      </c>
      <c r="O13" s="120" t="e">
        <f>#REF!</f>
        <v>#REF!</v>
      </c>
      <c r="P13" s="120">
        <v>31600</v>
      </c>
      <c r="Q13" s="120">
        <v>41400</v>
      </c>
      <c r="R13" s="120">
        <v>45700</v>
      </c>
      <c r="S13" s="120">
        <v>46600</v>
      </c>
      <c r="T13" s="120">
        <v>43700</v>
      </c>
      <c r="U13" s="120">
        <v>42900</v>
      </c>
      <c r="V13" s="333">
        <v>42200</v>
      </c>
      <c r="W13" s="517">
        <v>41800</v>
      </c>
      <c r="X13" s="120">
        <v>42400</v>
      </c>
      <c r="Y13" s="120">
        <v>42800</v>
      </c>
    </row>
    <row r="14" spans="1:25" ht="14.25" customHeight="1">
      <c r="A14" s="294" t="s">
        <v>88</v>
      </c>
      <c r="B14" s="252" t="e">
        <f>#REF!</f>
        <v>#REF!</v>
      </c>
      <c r="C14" s="252">
        <v>115.41</v>
      </c>
      <c r="D14" s="252">
        <v>116.52</v>
      </c>
      <c r="E14" s="252">
        <v>123.36</v>
      </c>
      <c r="F14" s="252">
        <v>129.02000000000001</v>
      </c>
      <c r="G14" s="252">
        <v>131.78</v>
      </c>
      <c r="H14" s="252">
        <v>131.56</v>
      </c>
      <c r="I14" s="506">
        <v>131.36000000000001</v>
      </c>
      <c r="J14" s="507">
        <v>131.22</v>
      </c>
      <c r="K14" s="252">
        <v>131.09</v>
      </c>
      <c r="L14" s="252">
        <v>131.02000000000001</v>
      </c>
      <c r="M14" s="262"/>
      <c r="N14" s="294" t="s">
        <v>88</v>
      </c>
      <c r="O14" s="274" t="e">
        <f>#REF!</f>
        <v>#REF!</v>
      </c>
      <c r="P14" s="274">
        <v>31200</v>
      </c>
      <c r="Q14" s="274">
        <v>32100</v>
      </c>
      <c r="R14" s="274">
        <v>33400</v>
      </c>
      <c r="S14" s="274">
        <v>34400</v>
      </c>
      <c r="T14" s="274">
        <v>35200</v>
      </c>
      <c r="U14" s="274">
        <v>35800</v>
      </c>
      <c r="V14" s="518">
        <v>36600</v>
      </c>
      <c r="W14" s="519">
        <v>37400</v>
      </c>
      <c r="X14" s="274">
        <v>38300</v>
      </c>
      <c r="Y14" s="274">
        <v>39200</v>
      </c>
    </row>
    <row r="15" spans="1:25" ht="14.25" customHeight="1">
      <c r="A15" s="98" t="s">
        <v>96</v>
      </c>
      <c r="B15" s="100" t="e">
        <f>#REF!</f>
        <v>#REF!</v>
      </c>
      <c r="C15" s="100">
        <v>46.84</v>
      </c>
      <c r="D15" s="100">
        <v>42.67</v>
      </c>
      <c r="E15" s="100">
        <v>41.21</v>
      </c>
      <c r="F15" s="100">
        <v>39.03</v>
      </c>
      <c r="G15" s="100">
        <v>40.94</v>
      </c>
      <c r="H15" s="100">
        <v>36.81</v>
      </c>
      <c r="I15" s="508">
        <v>40.31</v>
      </c>
      <c r="J15" s="505">
        <v>39.979999999999997</v>
      </c>
      <c r="K15" s="100">
        <v>37.11</v>
      </c>
      <c r="L15" s="100">
        <v>35.49</v>
      </c>
      <c r="M15" s="262"/>
      <c r="N15" s="98" t="s">
        <v>96</v>
      </c>
      <c r="O15" s="120" t="e">
        <f>#REF!</f>
        <v>#REF!</v>
      </c>
      <c r="P15" s="120">
        <v>4000</v>
      </c>
      <c r="Q15" s="120">
        <v>4200</v>
      </c>
      <c r="R15" s="120">
        <v>4400</v>
      </c>
      <c r="S15" s="120">
        <v>4400</v>
      </c>
      <c r="T15" s="120">
        <v>4900</v>
      </c>
      <c r="U15" s="120">
        <v>4500</v>
      </c>
      <c r="V15" s="333">
        <v>5100</v>
      </c>
      <c r="W15" s="517">
        <v>5600</v>
      </c>
      <c r="X15" s="120">
        <v>5600</v>
      </c>
      <c r="Y15" s="120">
        <v>5700</v>
      </c>
    </row>
    <row r="16" spans="1:25" ht="14.25" customHeight="1">
      <c r="A16" s="294" t="s">
        <v>97</v>
      </c>
      <c r="B16" s="252" t="e">
        <f>#REF!</f>
        <v>#REF!</v>
      </c>
      <c r="C16" s="252">
        <v>36.22</v>
      </c>
      <c r="D16" s="252">
        <v>37.18</v>
      </c>
      <c r="E16" s="252">
        <v>39.770000000000003</v>
      </c>
      <c r="F16" s="252">
        <v>38.76</v>
      </c>
      <c r="G16" s="252">
        <v>40.549999999999997</v>
      </c>
      <c r="H16" s="252">
        <v>42.58</v>
      </c>
      <c r="I16" s="506">
        <v>39.94</v>
      </c>
      <c r="J16" s="507">
        <v>39.380000000000003</v>
      </c>
      <c r="K16" s="252">
        <v>34.79</v>
      </c>
      <c r="L16" s="252">
        <v>37.93</v>
      </c>
      <c r="M16" s="262"/>
      <c r="N16" s="294" t="s">
        <v>97</v>
      </c>
      <c r="O16" s="274" t="e">
        <f>#REF!</f>
        <v>#REF!</v>
      </c>
      <c r="P16" s="274">
        <v>3300</v>
      </c>
      <c r="Q16" s="274">
        <v>3800</v>
      </c>
      <c r="R16" s="274">
        <v>4400</v>
      </c>
      <c r="S16" s="274">
        <v>4600</v>
      </c>
      <c r="T16" s="274">
        <v>5100</v>
      </c>
      <c r="U16" s="274">
        <v>5500</v>
      </c>
      <c r="V16" s="518">
        <v>5400</v>
      </c>
      <c r="W16" s="519">
        <v>5900</v>
      </c>
      <c r="X16" s="274">
        <v>5600</v>
      </c>
      <c r="Y16" s="274">
        <v>6500</v>
      </c>
    </row>
    <row r="17" spans="1:25" ht="14.25" customHeight="1">
      <c r="A17" s="98" t="s">
        <v>43</v>
      </c>
      <c r="B17" s="100" t="e">
        <f>#REF!</f>
        <v>#REF!</v>
      </c>
      <c r="C17" s="100">
        <v>19.79</v>
      </c>
      <c r="D17" s="100">
        <v>18.71</v>
      </c>
      <c r="E17" s="100">
        <v>21.99</v>
      </c>
      <c r="F17" s="100">
        <v>23.68</v>
      </c>
      <c r="G17" s="100">
        <v>22.74</v>
      </c>
      <c r="H17" s="100">
        <v>22.19</v>
      </c>
      <c r="I17" s="508">
        <v>20.68</v>
      </c>
      <c r="J17" s="505">
        <v>22.96</v>
      </c>
      <c r="K17" s="100">
        <v>21.36</v>
      </c>
      <c r="L17" s="100">
        <v>20.77</v>
      </c>
      <c r="M17" s="262"/>
      <c r="N17" s="98" t="s">
        <v>43</v>
      </c>
      <c r="O17" s="120" t="e">
        <f>#REF!</f>
        <v>#REF!</v>
      </c>
      <c r="P17" s="120">
        <v>15700</v>
      </c>
      <c r="Q17" s="120">
        <v>15600</v>
      </c>
      <c r="R17" s="120">
        <v>18300</v>
      </c>
      <c r="S17" s="120">
        <v>20300</v>
      </c>
      <c r="T17" s="120">
        <v>20400</v>
      </c>
      <c r="U17" s="120">
        <v>20100</v>
      </c>
      <c r="V17" s="333">
        <v>18900</v>
      </c>
      <c r="W17" s="517">
        <v>21300</v>
      </c>
      <c r="X17" s="120">
        <v>20300</v>
      </c>
      <c r="Y17" s="120">
        <v>20300</v>
      </c>
    </row>
    <row r="18" spans="1:25" ht="14.25" customHeight="1">
      <c r="A18" s="294" t="s">
        <v>99</v>
      </c>
      <c r="B18" s="252" t="e">
        <f>#REF!</f>
        <v>#REF!</v>
      </c>
      <c r="C18" s="252">
        <v>67.459999999999994</v>
      </c>
      <c r="D18" s="252">
        <v>70.13</v>
      </c>
      <c r="E18" s="252">
        <v>67.73</v>
      </c>
      <c r="F18" s="252">
        <v>68.400000000000006</v>
      </c>
      <c r="G18" s="252">
        <v>63.65</v>
      </c>
      <c r="H18" s="252">
        <v>58.64</v>
      </c>
      <c r="I18" s="506">
        <v>56.33</v>
      </c>
      <c r="J18" s="507">
        <v>50.9</v>
      </c>
      <c r="K18" s="252">
        <v>47.9</v>
      </c>
      <c r="L18" s="252">
        <v>44.84</v>
      </c>
      <c r="M18" s="262"/>
      <c r="N18" s="294" t="s">
        <v>99</v>
      </c>
      <c r="O18" s="274" t="e">
        <f>#REF!</f>
        <v>#REF!</v>
      </c>
      <c r="P18" s="274">
        <v>10700</v>
      </c>
      <c r="Q18" s="274">
        <v>11500</v>
      </c>
      <c r="R18" s="274">
        <v>11600</v>
      </c>
      <c r="S18" s="274">
        <v>12300</v>
      </c>
      <c r="T18" s="274">
        <v>12400</v>
      </c>
      <c r="U18" s="274">
        <v>12600</v>
      </c>
      <c r="V18" s="518">
        <v>12600</v>
      </c>
      <c r="W18" s="519">
        <v>12100</v>
      </c>
      <c r="X18" s="274">
        <v>12000</v>
      </c>
      <c r="Y18" s="274">
        <v>11800</v>
      </c>
    </row>
    <row r="19" spans="1:25" ht="14.25" customHeight="1">
      <c r="A19" s="98" t="s">
        <v>44</v>
      </c>
      <c r="B19" s="100" t="e">
        <f>#REF!</f>
        <v>#REF!</v>
      </c>
      <c r="C19" s="100">
        <v>59.26</v>
      </c>
      <c r="D19" s="100">
        <v>61.7</v>
      </c>
      <c r="E19" s="100">
        <v>66.23</v>
      </c>
      <c r="F19" s="100">
        <v>67.67</v>
      </c>
      <c r="G19" s="100">
        <v>67.86</v>
      </c>
      <c r="H19" s="100">
        <v>64.650000000000006</v>
      </c>
      <c r="I19" s="508">
        <v>61.89</v>
      </c>
      <c r="J19" s="505">
        <v>56.95</v>
      </c>
      <c r="K19" s="100">
        <v>53.22</v>
      </c>
      <c r="L19" s="100">
        <v>49.64</v>
      </c>
      <c r="M19" s="262"/>
      <c r="N19" s="98" t="s">
        <v>44</v>
      </c>
      <c r="O19" s="120" t="e">
        <f>#REF!</f>
        <v>#REF!</v>
      </c>
      <c r="P19" s="120">
        <v>22800</v>
      </c>
      <c r="Q19" s="120">
        <v>24000</v>
      </c>
      <c r="R19" s="120">
        <v>25800</v>
      </c>
      <c r="S19" s="120">
        <v>26600</v>
      </c>
      <c r="T19" s="120">
        <v>27000</v>
      </c>
      <c r="U19" s="120">
        <v>26300</v>
      </c>
      <c r="V19" s="333">
        <v>25700</v>
      </c>
      <c r="W19" s="517">
        <v>24500</v>
      </c>
      <c r="X19" s="120">
        <v>23900</v>
      </c>
      <c r="Y19" s="120">
        <v>23300</v>
      </c>
    </row>
    <row r="20" spans="1:25" s="6" customFormat="1" ht="14.25" customHeight="1">
      <c r="A20" s="302" t="s">
        <v>45</v>
      </c>
      <c r="B20" s="254" t="e">
        <f>#REF!</f>
        <v>#REF!</v>
      </c>
      <c r="C20" s="254">
        <v>82.7</v>
      </c>
      <c r="D20" s="254">
        <v>82.44</v>
      </c>
      <c r="E20" s="254">
        <v>81.92</v>
      </c>
      <c r="F20" s="254">
        <v>81.27</v>
      </c>
      <c r="G20" s="254">
        <v>84</v>
      </c>
      <c r="H20" s="254">
        <v>84.79</v>
      </c>
      <c r="I20" s="509">
        <v>83</v>
      </c>
      <c r="J20" s="510">
        <v>78.31</v>
      </c>
      <c r="K20" s="254">
        <v>74.5</v>
      </c>
      <c r="L20" s="254">
        <v>71.02</v>
      </c>
      <c r="M20" s="263"/>
      <c r="N20" s="302" t="s">
        <v>45</v>
      </c>
      <c r="O20" s="520" t="e">
        <f>#REF!</f>
        <v>#REF!</v>
      </c>
      <c r="P20" s="520">
        <v>29300</v>
      </c>
      <c r="Q20" s="520">
        <v>30500</v>
      </c>
      <c r="R20" s="520">
        <v>31000</v>
      </c>
      <c r="S20" s="520">
        <v>31000</v>
      </c>
      <c r="T20" s="520">
        <v>32800</v>
      </c>
      <c r="U20" s="520">
        <v>33800</v>
      </c>
      <c r="V20" s="521">
        <v>33900</v>
      </c>
      <c r="W20" s="522">
        <v>32900</v>
      </c>
      <c r="X20" s="520">
        <v>32400</v>
      </c>
      <c r="Y20" s="520">
        <v>31800</v>
      </c>
    </row>
    <row r="21" spans="1:25" ht="14.25" customHeight="1">
      <c r="A21" s="98" t="s">
        <v>89</v>
      </c>
      <c r="B21" s="100" t="e">
        <f>#REF!</f>
        <v>#REF!</v>
      </c>
      <c r="C21" s="100">
        <v>96.18</v>
      </c>
      <c r="D21" s="100">
        <v>111.39</v>
      </c>
      <c r="E21" s="100">
        <v>126.22</v>
      </c>
      <c r="F21" s="100">
        <v>129.04</v>
      </c>
      <c r="G21" s="100">
        <v>130.6</v>
      </c>
      <c r="H21" s="100">
        <v>128.75</v>
      </c>
      <c r="I21" s="508">
        <v>129.22</v>
      </c>
      <c r="J21" s="505">
        <v>124.76</v>
      </c>
      <c r="K21" s="100">
        <v>121.47</v>
      </c>
      <c r="L21" s="100">
        <v>119.21</v>
      </c>
      <c r="M21" s="262"/>
      <c r="N21" s="98" t="s">
        <v>89</v>
      </c>
      <c r="O21" s="120" t="e">
        <f>#REF!</f>
        <v>#REF!</v>
      </c>
      <c r="P21" s="120">
        <v>16400</v>
      </c>
      <c r="Q21" s="120">
        <v>18600</v>
      </c>
      <c r="R21" s="120">
        <v>20200</v>
      </c>
      <c r="S21" s="120">
        <v>21000</v>
      </c>
      <c r="T21" s="120">
        <v>21700</v>
      </c>
      <c r="U21" s="120">
        <v>22400</v>
      </c>
      <c r="V21" s="333">
        <v>23300</v>
      </c>
      <c r="W21" s="517">
        <v>23600</v>
      </c>
      <c r="X21" s="120">
        <v>23800</v>
      </c>
      <c r="Y21" s="120">
        <v>24200</v>
      </c>
    </row>
    <row r="22" spans="1:25" ht="14.25" customHeight="1">
      <c r="A22" s="294" t="s">
        <v>93</v>
      </c>
      <c r="B22" s="252" t="e">
        <f>#REF!</f>
        <v>#REF!</v>
      </c>
      <c r="C22" s="252">
        <v>41.2</v>
      </c>
      <c r="D22" s="252">
        <v>43.68</v>
      </c>
      <c r="E22" s="252">
        <v>52.16</v>
      </c>
      <c r="F22" s="252">
        <v>54.74</v>
      </c>
      <c r="G22" s="252">
        <v>53.52</v>
      </c>
      <c r="H22" s="252">
        <v>52.18</v>
      </c>
      <c r="I22" s="506">
        <v>51.77</v>
      </c>
      <c r="J22" s="507">
        <v>50.95</v>
      </c>
      <c r="K22" s="252">
        <v>48.77</v>
      </c>
      <c r="L22" s="252">
        <v>46.38</v>
      </c>
      <c r="M22" s="262"/>
      <c r="N22" s="294" t="s">
        <v>93</v>
      </c>
      <c r="O22" s="274" t="e">
        <f>#REF!</f>
        <v>#REF!</v>
      </c>
      <c r="P22" s="274">
        <v>5200</v>
      </c>
      <c r="Q22" s="274">
        <v>5700</v>
      </c>
      <c r="R22" s="274">
        <v>7000</v>
      </c>
      <c r="S22" s="274">
        <v>7500</v>
      </c>
      <c r="T22" s="274">
        <v>7500</v>
      </c>
      <c r="U22" s="274">
        <v>7600</v>
      </c>
      <c r="V22" s="518">
        <v>7700</v>
      </c>
      <c r="W22" s="519">
        <v>7900</v>
      </c>
      <c r="X22" s="274">
        <v>8100</v>
      </c>
      <c r="Y22" s="274">
        <v>8200</v>
      </c>
    </row>
    <row r="23" spans="1:25" ht="14.25" customHeight="1">
      <c r="A23" s="98" t="s">
        <v>91</v>
      </c>
      <c r="B23" s="100" t="e">
        <f>#REF!</f>
        <v>#REF!</v>
      </c>
      <c r="C23" s="100">
        <v>38.36</v>
      </c>
      <c r="D23" s="100">
        <v>46.63</v>
      </c>
      <c r="E23" s="100">
        <v>53.79</v>
      </c>
      <c r="F23" s="100">
        <v>70.38</v>
      </c>
      <c r="G23" s="100">
        <v>80.37</v>
      </c>
      <c r="H23" s="100">
        <v>82.56</v>
      </c>
      <c r="I23" s="508">
        <v>78.680000000000007</v>
      </c>
      <c r="J23" s="505">
        <v>74.09</v>
      </c>
      <c r="K23" s="100">
        <v>70.17</v>
      </c>
      <c r="L23" s="100">
        <v>66.33</v>
      </c>
      <c r="M23" s="262"/>
      <c r="N23" s="98" t="s">
        <v>91</v>
      </c>
      <c r="O23" s="120" t="e">
        <f>#REF!</f>
        <v>#REF!</v>
      </c>
      <c r="P23" s="120">
        <v>6800</v>
      </c>
      <c r="Q23" s="120">
        <v>8400</v>
      </c>
      <c r="R23" s="120">
        <v>9400</v>
      </c>
      <c r="S23" s="120">
        <v>12400</v>
      </c>
      <c r="T23" s="120">
        <v>14700</v>
      </c>
      <c r="U23" s="120">
        <v>15600</v>
      </c>
      <c r="V23" s="333">
        <v>15400</v>
      </c>
      <c r="W23" s="517">
        <v>15400</v>
      </c>
      <c r="X23" s="120">
        <v>15600</v>
      </c>
      <c r="Y23" s="120">
        <v>15600</v>
      </c>
    </row>
    <row r="24" spans="1:25" ht="14.25" customHeight="1">
      <c r="A24" s="294" t="s">
        <v>46</v>
      </c>
      <c r="B24" s="252" t="e">
        <f>#REF!</f>
        <v>#REF!</v>
      </c>
      <c r="C24" s="252">
        <v>60.14</v>
      </c>
      <c r="D24" s="252">
        <v>69.53</v>
      </c>
      <c r="E24" s="252">
        <v>85.74</v>
      </c>
      <c r="F24" s="252">
        <v>95.45</v>
      </c>
      <c r="G24" s="252">
        <v>100.37</v>
      </c>
      <c r="H24" s="252">
        <v>99.33</v>
      </c>
      <c r="I24" s="506">
        <v>98.97</v>
      </c>
      <c r="J24" s="507">
        <v>98.12</v>
      </c>
      <c r="K24" s="252">
        <v>96.94</v>
      </c>
      <c r="L24" s="252">
        <v>96.2</v>
      </c>
      <c r="M24" s="262"/>
      <c r="N24" s="294" t="s">
        <v>46</v>
      </c>
      <c r="O24" s="274" t="e">
        <f>#REF!</f>
        <v>#REF!</v>
      </c>
      <c r="P24" s="274">
        <v>14000</v>
      </c>
      <c r="Q24" s="274">
        <v>15900</v>
      </c>
      <c r="R24" s="274">
        <v>19100</v>
      </c>
      <c r="S24" s="274">
        <v>21000</v>
      </c>
      <c r="T24" s="274">
        <v>22400</v>
      </c>
      <c r="U24" s="274">
        <v>23100</v>
      </c>
      <c r="V24" s="518">
        <v>23800</v>
      </c>
      <c r="W24" s="519">
        <v>24600</v>
      </c>
      <c r="X24" s="274">
        <v>25200</v>
      </c>
      <c r="Y24" s="274">
        <v>25800</v>
      </c>
    </row>
    <row r="25" spans="1:25" ht="14.25" customHeight="1">
      <c r="A25" s="98" t="s">
        <v>95</v>
      </c>
      <c r="B25" s="100" t="e">
        <f>#REF!</f>
        <v>#REF!</v>
      </c>
      <c r="C25" s="100">
        <v>56.76</v>
      </c>
      <c r="D25" s="100">
        <v>66.180000000000007</v>
      </c>
      <c r="E25" s="100">
        <v>80.14</v>
      </c>
      <c r="F25" s="100">
        <v>103.12</v>
      </c>
      <c r="G25" s="100">
        <v>107.97</v>
      </c>
      <c r="H25" s="100">
        <v>107.99</v>
      </c>
      <c r="I25" s="508">
        <v>105.51</v>
      </c>
      <c r="J25" s="505">
        <v>96.13</v>
      </c>
      <c r="K25" s="100">
        <v>104.97</v>
      </c>
      <c r="L25" s="100">
        <v>98.38</v>
      </c>
      <c r="M25" s="262"/>
      <c r="N25" s="98" t="s">
        <v>95</v>
      </c>
      <c r="O25" s="120" t="e">
        <f>#REF!</f>
        <v>#REF!</v>
      </c>
      <c r="P25" s="120">
        <v>13200</v>
      </c>
      <c r="Q25" s="120">
        <v>15300</v>
      </c>
      <c r="R25" s="120">
        <v>18100</v>
      </c>
      <c r="S25" s="120">
        <v>21700</v>
      </c>
      <c r="T25" s="120">
        <v>22300</v>
      </c>
      <c r="U25" s="120">
        <v>22600</v>
      </c>
      <c r="V25" s="333">
        <v>22900</v>
      </c>
      <c r="W25" s="517">
        <v>21900</v>
      </c>
      <c r="X25" s="120">
        <v>25200</v>
      </c>
      <c r="Y25" s="120">
        <v>24600</v>
      </c>
    </row>
    <row r="26" spans="1:25" s="6" customFormat="1" ht="14.25" customHeight="1">
      <c r="A26" s="302" t="s">
        <v>138</v>
      </c>
      <c r="B26" s="254" t="e">
        <f>#REF!</f>
        <v>#REF!</v>
      </c>
      <c r="C26" s="254">
        <v>84.8</v>
      </c>
      <c r="D26" s="254">
        <v>87.34</v>
      </c>
      <c r="E26" s="254">
        <v>91.62</v>
      </c>
      <c r="F26" s="254">
        <v>93.87</v>
      </c>
      <c r="G26" s="254">
        <v>94.16</v>
      </c>
      <c r="H26" s="254">
        <v>92.07</v>
      </c>
      <c r="I26" s="509">
        <v>91.2</v>
      </c>
      <c r="J26" s="510">
        <v>88.9</v>
      </c>
      <c r="K26" s="254">
        <v>86.89</v>
      </c>
      <c r="L26" s="254">
        <v>84.85</v>
      </c>
      <c r="M26" s="263"/>
      <c r="N26" s="302" t="s">
        <v>138</v>
      </c>
      <c r="O26" s="520" t="e">
        <f>#REF!</f>
        <v>#REF!</v>
      </c>
      <c r="P26" s="520">
        <v>24100</v>
      </c>
      <c r="Q26" s="520">
        <v>25500</v>
      </c>
      <c r="R26" s="520">
        <v>26900</v>
      </c>
      <c r="S26" s="520">
        <v>27700</v>
      </c>
      <c r="T26" s="520">
        <v>28300</v>
      </c>
      <c r="U26" s="520">
        <v>28600</v>
      </c>
      <c r="V26" s="521">
        <v>29000</v>
      </c>
      <c r="W26" s="522">
        <v>29200</v>
      </c>
      <c r="X26" s="520">
        <v>29500</v>
      </c>
      <c r="Y26" s="520">
        <v>29800</v>
      </c>
    </row>
    <row r="27" spans="1:25" ht="14.45" customHeight="1">
      <c r="A27" s="98" t="s">
        <v>104</v>
      </c>
      <c r="B27" s="100" t="e">
        <f>#REF!</f>
        <v>#REF!</v>
      </c>
      <c r="C27" s="100">
        <v>15.32</v>
      </c>
      <c r="D27" s="100">
        <v>15.22</v>
      </c>
      <c r="E27" s="100">
        <v>16.7</v>
      </c>
      <c r="F27" s="100">
        <v>17.07</v>
      </c>
      <c r="G27" s="100">
        <v>27.13</v>
      </c>
      <c r="H27" s="100">
        <v>26.21</v>
      </c>
      <c r="I27" s="508">
        <v>29.6</v>
      </c>
      <c r="J27" s="505">
        <v>25.64</v>
      </c>
      <c r="K27" s="100">
        <v>23.3</v>
      </c>
      <c r="L27" s="100">
        <v>21.3</v>
      </c>
      <c r="M27" s="262"/>
      <c r="N27" s="98" t="s">
        <v>104</v>
      </c>
      <c r="O27" s="120" t="e">
        <f>#REF!</f>
        <v>#REF!</v>
      </c>
      <c r="P27" s="120">
        <v>800</v>
      </c>
      <c r="Q27" s="120">
        <v>900</v>
      </c>
      <c r="R27" s="120">
        <v>1000</v>
      </c>
      <c r="S27" s="120">
        <v>1000</v>
      </c>
      <c r="T27" s="120">
        <v>1600</v>
      </c>
      <c r="U27" s="120">
        <v>1700</v>
      </c>
      <c r="V27" s="333">
        <v>2000</v>
      </c>
      <c r="W27" s="517">
        <v>1900</v>
      </c>
      <c r="X27" s="120">
        <v>1800</v>
      </c>
      <c r="Y27" s="120">
        <v>1800</v>
      </c>
    </row>
    <row r="28" spans="1:25" ht="14.25" customHeight="1">
      <c r="A28" s="294" t="s">
        <v>47</v>
      </c>
      <c r="B28" s="252" t="e">
        <f>#REF!</f>
        <v>#REF!</v>
      </c>
      <c r="C28" s="252">
        <v>42.59</v>
      </c>
      <c r="D28" s="252">
        <v>46.07</v>
      </c>
      <c r="E28" s="252">
        <v>44.89</v>
      </c>
      <c r="F28" s="252">
        <v>44.05</v>
      </c>
      <c r="G28" s="252">
        <v>44.27</v>
      </c>
      <c r="H28" s="252">
        <v>39.94</v>
      </c>
      <c r="I28" s="506">
        <v>37.9</v>
      </c>
      <c r="J28" s="507">
        <v>36.06</v>
      </c>
      <c r="K28" s="252">
        <v>33.26</v>
      </c>
      <c r="L28" s="252">
        <v>32.24</v>
      </c>
      <c r="M28" s="262"/>
      <c r="N28" s="294" t="s">
        <v>47</v>
      </c>
      <c r="O28" s="274" t="e">
        <f>#REF!</f>
        <v>#REF!</v>
      </c>
      <c r="P28" s="274">
        <v>18700</v>
      </c>
      <c r="Q28" s="274">
        <v>20500</v>
      </c>
      <c r="R28" s="274">
        <v>20400</v>
      </c>
      <c r="S28" s="274">
        <v>20300</v>
      </c>
      <c r="T28" s="274">
        <v>20900</v>
      </c>
      <c r="U28" s="274">
        <v>19100</v>
      </c>
      <c r="V28" s="518">
        <v>18400</v>
      </c>
      <c r="W28" s="519">
        <v>18100</v>
      </c>
      <c r="X28" s="274">
        <v>16900</v>
      </c>
      <c r="Y28" s="274">
        <v>16900</v>
      </c>
    </row>
    <row r="29" spans="1:25" ht="14.25" customHeight="1">
      <c r="A29" s="98" t="s">
        <v>48</v>
      </c>
      <c r="B29" s="100" t="e">
        <f>#REF!</f>
        <v>#REF!</v>
      </c>
      <c r="C29" s="100">
        <v>75.239999999999995</v>
      </c>
      <c r="D29" s="100">
        <v>80.8</v>
      </c>
      <c r="E29" s="100">
        <v>84.09</v>
      </c>
      <c r="F29" s="100">
        <v>85.15</v>
      </c>
      <c r="G29" s="100">
        <v>87.01</v>
      </c>
      <c r="H29" s="100">
        <v>87.88</v>
      </c>
      <c r="I29" s="508">
        <v>87.91</v>
      </c>
      <c r="J29" s="505">
        <v>87.36</v>
      </c>
      <c r="K29" s="100">
        <v>85.99</v>
      </c>
      <c r="L29" s="100">
        <v>84.46</v>
      </c>
      <c r="M29" s="262"/>
      <c r="N29" s="98" t="s">
        <v>48</v>
      </c>
      <c r="O29" s="120" t="e">
        <f>#REF!</f>
        <v>#REF!</v>
      </c>
      <c r="P29" s="120">
        <v>22100</v>
      </c>
      <c r="Q29" s="120">
        <v>25100</v>
      </c>
      <c r="R29" s="120">
        <v>27400</v>
      </c>
      <c r="S29" s="120">
        <v>28100</v>
      </c>
      <c r="T29" s="120">
        <v>31900</v>
      </c>
      <c r="U29" s="120">
        <v>34900</v>
      </c>
      <c r="V29" s="333">
        <v>30800</v>
      </c>
      <c r="W29" s="517">
        <v>30500</v>
      </c>
      <c r="X29" s="120">
        <v>31000</v>
      </c>
      <c r="Y29" s="120">
        <v>31200</v>
      </c>
    </row>
    <row r="30" spans="1:25" ht="14.25" customHeight="1">
      <c r="A30" s="294" t="s">
        <v>129</v>
      </c>
      <c r="B30" s="252" t="e">
        <f>#REF!</f>
        <v>#REF!</v>
      </c>
      <c r="C30" s="252">
        <v>57.31</v>
      </c>
      <c r="D30" s="252">
        <v>63.82</v>
      </c>
      <c r="E30" s="252">
        <v>69.44</v>
      </c>
      <c r="F30" s="252">
        <v>80.36</v>
      </c>
      <c r="G30" s="252">
        <v>83.96</v>
      </c>
      <c r="H30" s="252">
        <v>83.68</v>
      </c>
      <c r="I30" s="506">
        <v>80.19</v>
      </c>
      <c r="J30" s="507">
        <v>77.48</v>
      </c>
      <c r="K30" s="252">
        <v>73.53</v>
      </c>
      <c r="L30" s="252">
        <v>70.09</v>
      </c>
      <c r="M30" s="262"/>
      <c r="N30" s="294" t="s">
        <v>129</v>
      </c>
      <c r="O30" s="274" t="e">
        <f>#REF!</f>
        <v>#REF!</v>
      </c>
      <c r="P30" s="274">
        <v>5900</v>
      </c>
      <c r="Q30" s="274">
        <v>6600</v>
      </c>
      <c r="R30" s="274">
        <v>7100</v>
      </c>
      <c r="S30" s="274">
        <v>8200</v>
      </c>
      <c r="T30" s="274">
        <v>8600</v>
      </c>
      <c r="U30" s="274">
        <v>8800</v>
      </c>
      <c r="V30" s="518">
        <v>8900</v>
      </c>
      <c r="W30" s="519">
        <v>9200</v>
      </c>
      <c r="X30" s="274">
        <v>9300</v>
      </c>
      <c r="Y30" s="274">
        <v>9300</v>
      </c>
    </row>
    <row r="31" spans="1:25" ht="14.25" customHeight="1">
      <c r="A31" s="98" t="s">
        <v>94</v>
      </c>
      <c r="B31" s="100" t="e">
        <f>#REF!</f>
        <v>#REF!</v>
      </c>
      <c r="C31" s="100">
        <v>53.13</v>
      </c>
      <c r="D31" s="100">
        <v>54.1</v>
      </c>
      <c r="E31" s="100">
        <v>53.72</v>
      </c>
      <c r="F31" s="100">
        <v>55.69</v>
      </c>
      <c r="G31" s="100">
        <v>50.41</v>
      </c>
      <c r="H31" s="100">
        <v>51.28</v>
      </c>
      <c r="I31" s="508">
        <v>54.23</v>
      </c>
      <c r="J31" s="505">
        <v>50.57</v>
      </c>
      <c r="K31" s="100">
        <v>49.17</v>
      </c>
      <c r="L31" s="100">
        <v>48.26</v>
      </c>
      <c r="M31" s="262"/>
      <c r="N31" s="98" t="s">
        <v>94</v>
      </c>
      <c r="O31" s="120" t="e">
        <f>#REF!</f>
        <v>#REF!</v>
      </c>
      <c r="P31" s="120">
        <v>5100</v>
      </c>
      <c r="Q31" s="120">
        <v>5000</v>
      </c>
      <c r="R31" s="120">
        <v>5600</v>
      </c>
      <c r="S31" s="120">
        <v>5800</v>
      </c>
      <c r="T31" s="120">
        <v>5300</v>
      </c>
      <c r="U31" s="120">
        <v>5700</v>
      </c>
      <c r="V31" s="333">
        <v>6000</v>
      </c>
      <c r="W31" s="517">
        <v>6300</v>
      </c>
      <c r="X31" s="120">
        <v>6400</v>
      </c>
      <c r="Y31" s="120">
        <v>6600</v>
      </c>
    </row>
    <row r="32" spans="1:25" ht="14.25" customHeight="1">
      <c r="A32" s="294" t="s">
        <v>105</v>
      </c>
      <c r="B32" s="252" t="e">
        <f>#REF!</f>
        <v>#REF!</v>
      </c>
      <c r="C32" s="252">
        <v>29.8</v>
      </c>
      <c r="D32" s="252">
        <v>34.159999999999997</v>
      </c>
      <c r="E32" s="252">
        <v>37.01</v>
      </c>
      <c r="F32" s="252">
        <v>37.590000000000003</v>
      </c>
      <c r="G32" s="252">
        <v>39.22</v>
      </c>
      <c r="H32" s="252">
        <v>37.770000000000003</v>
      </c>
      <c r="I32" s="506">
        <v>37.32</v>
      </c>
      <c r="J32" s="507">
        <v>35.07</v>
      </c>
      <c r="K32" s="252">
        <v>35.08</v>
      </c>
      <c r="L32" s="252">
        <v>35.950000000000003</v>
      </c>
      <c r="M32" s="262"/>
      <c r="N32" s="294" t="s">
        <v>105</v>
      </c>
      <c r="O32" s="274" t="e">
        <f>#REF!</f>
        <v>#REF!</v>
      </c>
      <c r="P32" s="274">
        <v>1800</v>
      </c>
      <c r="Q32" s="274">
        <v>2200</v>
      </c>
      <c r="R32" s="274">
        <v>2500</v>
      </c>
      <c r="S32" s="274">
        <v>2700</v>
      </c>
      <c r="T32" s="274">
        <v>2900</v>
      </c>
      <c r="U32" s="274">
        <v>3000</v>
      </c>
      <c r="V32" s="518">
        <v>3200</v>
      </c>
      <c r="W32" s="519">
        <v>3300</v>
      </c>
      <c r="X32" s="274">
        <v>3700</v>
      </c>
      <c r="Y32" s="274">
        <v>4100</v>
      </c>
    </row>
    <row r="33" spans="1:25" ht="14.25" customHeight="1">
      <c r="A33" s="98" t="s">
        <v>49</v>
      </c>
      <c r="B33" s="100" t="e">
        <f>#REF!</f>
        <v>#REF!</v>
      </c>
      <c r="C33" s="100">
        <v>38.6</v>
      </c>
      <c r="D33" s="100">
        <v>37.83</v>
      </c>
      <c r="E33" s="100">
        <v>38.049999999999997</v>
      </c>
      <c r="F33" s="100">
        <v>40.68</v>
      </c>
      <c r="G33" s="100">
        <v>45.46</v>
      </c>
      <c r="H33" s="100">
        <v>44.18</v>
      </c>
      <c r="I33" s="508">
        <v>42.36</v>
      </c>
      <c r="J33" s="505">
        <v>40.83</v>
      </c>
      <c r="K33" s="100">
        <v>37.85</v>
      </c>
      <c r="L33" s="100">
        <v>35.51</v>
      </c>
      <c r="M33" s="262"/>
      <c r="N33" s="98" t="s">
        <v>49</v>
      </c>
      <c r="O33" s="120" t="e">
        <f>#REF!</f>
        <v>#REF!</v>
      </c>
      <c r="P33" s="120">
        <v>16200</v>
      </c>
      <c r="Q33" s="120">
        <v>16400</v>
      </c>
      <c r="R33" s="120">
        <v>17200</v>
      </c>
      <c r="S33" s="120">
        <v>18100</v>
      </c>
      <c r="T33" s="120">
        <v>19700</v>
      </c>
      <c r="U33" s="120">
        <v>20600</v>
      </c>
      <c r="V33" s="333">
        <v>19600</v>
      </c>
      <c r="W33" s="517">
        <v>18900</v>
      </c>
      <c r="X33" s="120">
        <v>17300</v>
      </c>
      <c r="Y33" s="120">
        <v>16500</v>
      </c>
    </row>
    <row r="34" spans="1:25" ht="14.25" customHeight="1">
      <c r="A34" s="294" t="s">
        <v>146</v>
      </c>
      <c r="B34" s="252" t="e">
        <f>#REF!</f>
        <v>#REF!</v>
      </c>
      <c r="C34" s="252">
        <v>37.35</v>
      </c>
      <c r="D34" s="252">
        <v>39.83</v>
      </c>
      <c r="E34" s="252">
        <v>44.47</v>
      </c>
      <c r="F34" s="252">
        <v>44.91</v>
      </c>
      <c r="G34" s="252">
        <v>42.17</v>
      </c>
      <c r="H34" s="252">
        <v>39.96</v>
      </c>
      <c r="I34" s="506">
        <v>36.81</v>
      </c>
      <c r="J34" s="507">
        <v>34.68</v>
      </c>
      <c r="K34" s="252">
        <v>33.21</v>
      </c>
      <c r="L34" s="252">
        <v>32.07</v>
      </c>
      <c r="M34" s="262"/>
      <c r="N34" s="294" t="s">
        <v>146</v>
      </c>
      <c r="O34" s="274" t="e">
        <f>#REF!</f>
        <v>#REF!</v>
      </c>
      <c r="P34" s="274">
        <v>5600</v>
      </c>
      <c r="Q34" s="274">
        <v>5900</v>
      </c>
      <c r="R34" s="274">
        <v>6800</v>
      </c>
      <c r="S34" s="274">
        <v>6400</v>
      </c>
      <c r="T34" s="274">
        <v>6200</v>
      </c>
      <c r="U34" s="274">
        <v>6400</v>
      </c>
      <c r="V34" s="518">
        <v>6100</v>
      </c>
      <c r="W34" s="519">
        <v>6500</v>
      </c>
      <c r="X34" s="274">
        <v>6400</v>
      </c>
      <c r="Y34" s="274">
        <v>6500</v>
      </c>
    </row>
    <row r="35" spans="1:25" ht="14.25" customHeight="1">
      <c r="A35" s="98" t="s">
        <v>98</v>
      </c>
      <c r="B35" s="100" t="e">
        <f>#REF!</f>
        <v>#REF!</v>
      </c>
      <c r="C35" s="100">
        <v>80.25</v>
      </c>
      <c r="D35" s="100">
        <v>80.48</v>
      </c>
      <c r="E35" s="100">
        <v>78.37</v>
      </c>
      <c r="F35" s="100">
        <v>77.14</v>
      </c>
      <c r="G35" s="100">
        <v>76.650000000000006</v>
      </c>
      <c r="H35" s="100">
        <v>76.61</v>
      </c>
      <c r="I35" s="508">
        <v>75.86</v>
      </c>
      <c r="J35" s="505">
        <v>73.25</v>
      </c>
      <c r="K35" s="100">
        <v>72.930000000000007</v>
      </c>
      <c r="L35" s="100">
        <v>70.34</v>
      </c>
      <c r="M35" s="262"/>
      <c r="N35" s="98" t="s">
        <v>98</v>
      </c>
      <c r="O35" s="120" t="e">
        <f>#REF!</f>
        <v>#REF!</v>
      </c>
      <c r="P35" s="120">
        <v>7900</v>
      </c>
      <c r="Q35" s="120">
        <v>7300</v>
      </c>
      <c r="R35" s="120">
        <v>7800</v>
      </c>
      <c r="S35" s="120">
        <v>7900</v>
      </c>
      <c r="T35" s="120">
        <v>8000</v>
      </c>
      <c r="U35" s="120">
        <v>8500</v>
      </c>
      <c r="V35" s="333">
        <v>8900</v>
      </c>
      <c r="W35" s="517">
        <v>9200</v>
      </c>
      <c r="X35" s="120">
        <v>9700</v>
      </c>
      <c r="Y35" s="120">
        <v>9900</v>
      </c>
    </row>
    <row r="36" spans="1:25" s="6" customFormat="1" ht="14.25" customHeight="1">
      <c r="A36" s="302" t="s">
        <v>128</v>
      </c>
      <c r="B36" s="254" t="e">
        <f>#REF!</f>
        <v>#REF!</v>
      </c>
      <c r="C36" s="254">
        <v>78.98</v>
      </c>
      <c r="D36" s="254">
        <v>81.93</v>
      </c>
      <c r="E36" s="254">
        <v>85.25</v>
      </c>
      <c r="F36" s="254">
        <v>87.41</v>
      </c>
      <c r="G36" s="254">
        <v>88.14</v>
      </c>
      <c r="H36" s="254">
        <v>86.03</v>
      </c>
      <c r="I36" s="509">
        <v>84.87</v>
      </c>
      <c r="J36" s="510">
        <v>83.16</v>
      </c>
      <c r="K36" s="254">
        <v>81.41</v>
      </c>
      <c r="L36" s="254">
        <v>79.5</v>
      </c>
      <c r="M36" s="263"/>
      <c r="N36" s="302" t="s">
        <v>128</v>
      </c>
      <c r="O36" s="520" t="e">
        <f>#REF!</f>
        <v>#REF!</v>
      </c>
      <c r="P36" s="520">
        <v>20100</v>
      </c>
      <c r="Q36" s="520">
        <v>21500</v>
      </c>
      <c r="R36" s="520">
        <v>22800</v>
      </c>
      <c r="S36" s="520">
        <v>23500</v>
      </c>
      <c r="T36" s="520">
        <v>24400</v>
      </c>
      <c r="U36" s="520">
        <v>25000</v>
      </c>
      <c r="V36" s="521">
        <v>24800</v>
      </c>
      <c r="W36" s="522">
        <v>25000</v>
      </c>
      <c r="X36" s="520">
        <v>25200</v>
      </c>
      <c r="Y36" s="520">
        <v>25500</v>
      </c>
    </row>
    <row r="37" spans="1:25" ht="13.15" customHeight="1">
      <c r="A37" s="98" t="s">
        <v>116</v>
      </c>
      <c r="B37" s="100" t="e">
        <f>#REF!</f>
        <v>#REF!</v>
      </c>
      <c r="C37" s="100">
        <v>95.49</v>
      </c>
      <c r="D37" s="100">
        <v>99.81</v>
      </c>
      <c r="E37" s="100">
        <v>103.27</v>
      </c>
      <c r="F37" s="100">
        <v>104.81</v>
      </c>
      <c r="G37" s="100">
        <v>104.51</v>
      </c>
      <c r="H37" s="100">
        <v>104.72</v>
      </c>
      <c r="I37" s="508">
        <v>106.69</v>
      </c>
      <c r="J37" s="505">
        <v>105.2</v>
      </c>
      <c r="K37" s="100">
        <v>105.84</v>
      </c>
      <c r="L37" s="100">
        <v>107.31</v>
      </c>
      <c r="M37" s="262"/>
      <c r="N37" s="98" t="s">
        <v>116</v>
      </c>
      <c r="O37" s="120" t="e">
        <f>#REF!</f>
        <v>#REF!</v>
      </c>
      <c r="P37" s="120">
        <v>34600</v>
      </c>
      <c r="Q37" s="120">
        <v>38500</v>
      </c>
      <c r="R37" s="120">
        <v>40400</v>
      </c>
      <c r="S37" s="120">
        <v>40300</v>
      </c>
      <c r="T37" s="120">
        <v>47300</v>
      </c>
      <c r="U37" s="120">
        <v>54600</v>
      </c>
      <c r="V37" s="333">
        <v>58500</v>
      </c>
      <c r="W37" s="517">
        <v>52500</v>
      </c>
      <c r="X37" s="120">
        <v>55800</v>
      </c>
      <c r="Y37" s="120">
        <v>60500</v>
      </c>
    </row>
    <row r="38" spans="1:25" s="15" customFormat="1" ht="13.15" customHeight="1">
      <c r="A38" s="294" t="s">
        <v>271</v>
      </c>
      <c r="B38" s="252" t="e">
        <f>#REF!</f>
        <v>#REF!</v>
      </c>
      <c r="C38" s="252">
        <v>207.85</v>
      </c>
      <c r="D38" s="252">
        <v>222.09</v>
      </c>
      <c r="E38" s="252">
        <v>229.01</v>
      </c>
      <c r="F38" s="252">
        <v>232.47</v>
      </c>
      <c r="G38" s="252">
        <v>236.07</v>
      </c>
      <c r="H38" s="252">
        <v>231.26</v>
      </c>
      <c r="I38" s="506">
        <v>235.63</v>
      </c>
      <c r="J38" s="507">
        <v>235.86</v>
      </c>
      <c r="K38" s="252">
        <v>236.18</v>
      </c>
      <c r="L38" s="252">
        <v>235.21</v>
      </c>
      <c r="M38" s="78"/>
      <c r="N38" s="294" t="s">
        <v>271</v>
      </c>
      <c r="O38" s="274" t="e">
        <f>#REF!</f>
        <v>#REF!</v>
      </c>
      <c r="P38" s="274">
        <v>75000</v>
      </c>
      <c r="Q38" s="274">
        <v>85400</v>
      </c>
      <c r="R38" s="274">
        <v>78300</v>
      </c>
      <c r="S38" s="274">
        <v>63500</v>
      </c>
      <c r="T38" s="274">
        <v>65700</v>
      </c>
      <c r="U38" s="274">
        <v>74000</v>
      </c>
      <c r="V38" s="518">
        <v>81200</v>
      </c>
      <c r="W38" s="519">
        <v>75500</v>
      </c>
      <c r="X38" s="274">
        <v>79300</v>
      </c>
      <c r="Y38" s="274">
        <v>80900</v>
      </c>
    </row>
    <row r="39" spans="1:25" ht="14.25" customHeight="1" thickBot="1">
      <c r="A39" s="511" t="s">
        <v>50</v>
      </c>
      <c r="B39" s="512" t="e">
        <f>#REF!</f>
        <v>#REF!</v>
      </c>
      <c r="C39" s="512">
        <v>30.48584767300132</v>
      </c>
      <c r="D39" s="512">
        <v>29.755886455083502</v>
      </c>
      <c r="E39" s="512">
        <v>30.607485094248361</v>
      </c>
      <c r="F39" s="512">
        <v>30.312665509346147</v>
      </c>
      <c r="G39" s="512">
        <v>30.616155171896807</v>
      </c>
      <c r="H39" s="512">
        <v>30.039891518955997</v>
      </c>
      <c r="I39" s="512">
        <v>29.060783743665759</v>
      </c>
      <c r="J39" s="513">
        <v>29.516350786957624</v>
      </c>
      <c r="K39" s="514">
        <v>27.937314999293523</v>
      </c>
      <c r="L39" s="515">
        <v>27.024325718633413</v>
      </c>
      <c r="M39" s="262"/>
      <c r="N39" s="511" t="s">
        <v>50</v>
      </c>
      <c r="O39" s="345" t="e">
        <f>#REF!</f>
        <v>#REF!</v>
      </c>
      <c r="P39" s="345" t="s">
        <v>307</v>
      </c>
      <c r="Q39" s="345" t="s">
        <v>308</v>
      </c>
      <c r="R39" s="345" t="s">
        <v>309</v>
      </c>
      <c r="S39" s="345" t="s">
        <v>310</v>
      </c>
      <c r="T39" s="345" t="s">
        <v>306</v>
      </c>
      <c r="U39" s="345" t="s">
        <v>307</v>
      </c>
      <c r="V39" s="345" t="s">
        <v>311</v>
      </c>
      <c r="W39" s="523" t="s">
        <v>308</v>
      </c>
      <c r="X39" s="524" t="s">
        <v>312</v>
      </c>
      <c r="Y39" s="345" t="s">
        <v>313</v>
      </c>
    </row>
    <row r="40" spans="1:25" ht="15.75" customHeight="1" thickTop="1" thickBot="1">
      <c r="A40" s="501" t="s">
        <v>303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262"/>
      <c r="N40" s="503" t="s">
        <v>305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9.75" customHeight="1" thickTop="1">
      <c r="A41" s="497"/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262"/>
      <c r="N41" s="503" t="s">
        <v>304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s="68" customFormat="1" ht="12" thickBot="1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501" t="s">
        <v>303</v>
      </c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</row>
    <row r="43" spans="1:25" s="68" customFormat="1" ht="12" thickTop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</row>
    <row r="44" spans="1:25" s="68" customFormat="1" ht="11.25"/>
    <row r="45" spans="1:25" ht="15.75" customHeight="1"/>
    <row r="46" spans="1:25" s="6" customFormat="1" ht="18" customHeight="1"/>
    <row r="47" spans="1:25" ht="19.149999999999999" customHeight="1"/>
    <row r="48" spans="1:2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s="6" customFormat="1" ht="14.25" customHeight="1"/>
    <row r="61" ht="14.25" customHeight="1"/>
    <row r="62" ht="14.25" customHeight="1"/>
    <row r="63" ht="14.25" customHeight="1"/>
    <row r="64" ht="14.25" customHeight="1"/>
    <row r="65" spans="14:14" ht="14.25" customHeight="1"/>
    <row r="66" spans="14:14" s="6" customFormat="1" ht="14.25" customHeight="1"/>
    <row r="67" spans="14:14" ht="14.45" customHeight="1"/>
    <row r="68" spans="14:14" ht="14.25" customHeight="1"/>
    <row r="69" spans="14:14" ht="14.25" customHeight="1"/>
    <row r="70" spans="14:14" ht="14.25" customHeight="1"/>
    <row r="71" spans="14:14" ht="14.25" customHeight="1"/>
    <row r="72" spans="14:14" ht="14.25" customHeight="1"/>
    <row r="73" spans="14:14" ht="14.25" customHeight="1"/>
    <row r="74" spans="14:14" ht="14.25" customHeight="1"/>
    <row r="75" spans="14:14" ht="14.25" customHeight="1"/>
    <row r="76" spans="14:14" s="6" customFormat="1" ht="14.25" customHeight="1"/>
    <row r="77" spans="14:14" ht="13.9" customHeight="1"/>
    <row r="78" spans="14:14" s="15" customFormat="1" ht="13.9" customHeight="1"/>
    <row r="79" spans="14:14" ht="14.25" customHeight="1">
      <c r="N79" s="262"/>
    </row>
    <row r="80" spans="14:14" ht="12.6" customHeight="1"/>
    <row r="81" spans="1:2" ht="11.25" customHeight="1"/>
    <row r="82" spans="1:2" ht="11.25" customHeight="1"/>
    <row r="84" spans="1:2" ht="10.5" customHeight="1">
      <c r="A84" s="3"/>
    </row>
    <row r="85" spans="1:2" ht="10.5" customHeight="1">
      <c r="A85" s="3"/>
    </row>
    <row r="86" spans="1:2" ht="10.5" customHeight="1">
      <c r="A86" s="3"/>
    </row>
    <row r="87" spans="1:2" ht="10.5" customHeight="1">
      <c r="A87" s="3"/>
    </row>
    <row r="88" spans="1:2" ht="10.5" customHeight="1">
      <c r="A88" s="3"/>
    </row>
    <row r="89" spans="1:2" ht="10.5" customHeight="1">
      <c r="A89" s="3"/>
    </row>
    <row r="90" spans="1:2" ht="10.5" customHeight="1">
      <c r="A90" s="3"/>
      <c r="B90" s="280"/>
    </row>
    <row r="91" spans="1:2" ht="10.5" customHeight="1">
      <c r="A91" s="3"/>
    </row>
    <row r="92" spans="1:2" ht="10.5" customHeight="1">
      <c r="A92" s="3"/>
    </row>
    <row r="93" spans="1:2" ht="10.5" customHeight="1">
      <c r="A93" s="3"/>
    </row>
    <row r="94" spans="1:2" ht="10.5" customHeight="1">
      <c r="A94" s="3"/>
    </row>
    <row r="95" spans="1:2" ht="10.5" customHeight="1">
      <c r="A95" s="3"/>
    </row>
    <row r="96" spans="1:2" ht="10.5" customHeight="1">
      <c r="A96" s="3"/>
    </row>
    <row r="97" spans="1:1" ht="10.5" customHeight="1">
      <c r="A97" s="3"/>
    </row>
    <row r="98" spans="1:1" ht="10.5" customHeight="1">
      <c r="A98" s="3"/>
    </row>
    <row r="99" spans="1:1" ht="10.5" customHeight="1">
      <c r="A99" s="3"/>
    </row>
    <row r="100" spans="1:1" ht="10.5" customHeight="1">
      <c r="A100" s="3"/>
    </row>
    <row r="101" spans="1:1" ht="10.5" customHeight="1">
      <c r="A101" s="3"/>
    </row>
    <row r="102" spans="1:1" ht="10.5" customHeight="1">
      <c r="A102" s="3"/>
    </row>
    <row r="103" spans="1:1" ht="10.5" customHeight="1">
      <c r="A103" s="3"/>
    </row>
    <row r="104" spans="1:1" ht="10.5" customHeight="1">
      <c r="A104" s="3"/>
    </row>
    <row r="105" spans="1:1" ht="10.5" customHeight="1">
      <c r="A105" s="3"/>
    </row>
    <row r="106" spans="1:1" ht="10.5" customHeight="1">
      <c r="A106" s="3"/>
    </row>
    <row r="107" spans="1:1" ht="10.5" customHeight="1">
      <c r="A107" s="3"/>
    </row>
    <row r="108" spans="1:1" ht="10.5" customHeight="1">
      <c r="A108" s="3"/>
    </row>
    <row r="109" spans="1:1" ht="10.5" customHeight="1">
      <c r="A109" s="3"/>
    </row>
    <row r="110" spans="1:1" ht="10.5" customHeight="1">
      <c r="A110" s="3"/>
    </row>
    <row r="111" spans="1:1" ht="10.5" customHeight="1">
      <c r="A111" s="3"/>
    </row>
    <row r="112" spans="1:1" ht="10.5" customHeight="1">
      <c r="A112" s="3"/>
    </row>
    <row r="113" spans="1:1" ht="10.5" customHeight="1">
      <c r="A113" s="3"/>
    </row>
    <row r="114" spans="1:1" ht="10.5" customHeight="1">
      <c r="A114" s="3"/>
    </row>
    <row r="115" spans="1:1" ht="10.5" customHeight="1">
      <c r="A115" s="3"/>
    </row>
    <row r="116" spans="1:1" ht="10.5" customHeight="1">
      <c r="A116" s="3"/>
    </row>
    <row r="117" spans="1:1" ht="10.5" customHeight="1">
      <c r="A117" s="3"/>
    </row>
    <row r="118" spans="1:1" ht="10.5" customHeight="1">
      <c r="A118" s="3"/>
    </row>
    <row r="119" spans="1:1" ht="10.5" customHeight="1">
      <c r="A119" s="3"/>
    </row>
    <row r="120" spans="1:1" ht="10.5" customHeight="1">
      <c r="A120" s="3"/>
    </row>
    <row r="121" spans="1:1" ht="10.5" customHeight="1">
      <c r="A121" s="3"/>
    </row>
    <row r="122" spans="1:1" ht="10.5" customHeight="1">
      <c r="A122" s="3"/>
    </row>
    <row r="123" spans="1:1" ht="10.5" customHeight="1">
      <c r="A123" s="3"/>
    </row>
    <row r="124" spans="1:1" ht="10.5" customHeight="1">
      <c r="A124" s="3"/>
    </row>
    <row r="125" spans="1:1" ht="10.5" customHeight="1">
      <c r="A125" s="3"/>
    </row>
    <row r="126" spans="1:1" ht="10.5" customHeight="1">
      <c r="A126" s="3"/>
    </row>
    <row r="127" spans="1:1" ht="10.5" customHeight="1">
      <c r="A127" s="3"/>
    </row>
    <row r="128" spans="1:1" ht="10.5" customHeight="1">
      <c r="A128" s="3"/>
    </row>
    <row r="129" spans="1:1" ht="10.5" customHeight="1">
      <c r="A129" s="3"/>
    </row>
    <row r="130" spans="1:1" ht="10.5" customHeight="1">
      <c r="A130" s="3"/>
    </row>
    <row r="131" spans="1:1" ht="10.5" customHeight="1">
      <c r="A131" s="3"/>
    </row>
    <row r="132" spans="1:1" ht="10.5" customHeight="1">
      <c r="A132" s="3"/>
    </row>
    <row r="133" spans="1:1" ht="10.5" customHeight="1">
      <c r="A133" s="3"/>
    </row>
    <row r="134" spans="1:1" ht="10.5" customHeight="1">
      <c r="A134" s="3"/>
    </row>
    <row r="135" spans="1:1" ht="10.5" customHeight="1">
      <c r="A135" s="3"/>
    </row>
    <row r="136" spans="1:1" ht="10.5" customHeight="1">
      <c r="A136" s="3"/>
    </row>
    <row r="137" spans="1:1" ht="10.5" customHeight="1">
      <c r="A137" s="3"/>
    </row>
    <row r="138" spans="1:1" ht="10.5" customHeight="1">
      <c r="A138" s="3"/>
    </row>
    <row r="139" spans="1:1" ht="10.5" customHeight="1">
      <c r="A139" s="3"/>
    </row>
    <row r="140" spans="1:1" ht="10.5" customHeight="1">
      <c r="A140" s="3"/>
    </row>
    <row r="141" spans="1:1" ht="10.5" customHeight="1">
      <c r="A141" s="3"/>
    </row>
    <row r="142" spans="1:1" ht="10.5" customHeight="1">
      <c r="A142" s="3"/>
    </row>
    <row r="143" spans="1:1" ht="10.5" customHeight="1">
      <c r="A143" s="3"/>
    </row>
    <row r="144" spans="1:1" ht="10.5" customHeight="1">
      <c r="A144" s="3"/>
    </row>
    <row r="145" spans="1:1" ht="10.5" customHeight="1">
      <c r="A145" s="3"/>
    </row>
    <row r="146" spans="1:1" ht="10.5" customHeight="1">
      <c r="A146" s="3"/>
    </row>
    <row r="147" spans="1:1" ht="10.5" customHeight="1">
      <c r="A147" s="3"/>
    </row>
    <row r="148" spans="1:1" ht="10.5" customHeight="1">
      <c r="A148" s="3"/>
    </row>
    <row r="149" spans="1:1" ht="10.5" customHeight="1">
      <c r="A149" s="3"/>
    </row>
    <row r="150" spans="1:1" ht="10.5" customHeight="1">
      <c r="A150" s="3"/>
    </row>
    <row r="151" spans="1:1" ht="10.5" customHeight="1">
      <c r="A151" s="3"/>
    </row>
    <row r="152" spans="1:1" ht="10.5" customHeight="1">
      <c r="A152" s="3"/>
    </row>
    <row r="153" spans="1:1" ht="10.5" customHeight="1">
      <c r="A153" s="3"/>
    </row>
    <row r="154" spans="1:1" ht="10.5" customHeight="1">
      <c r="A154" s="3"/>
    </row>
    <row r="155" spans="1:1" ht="10.5" customHeight="1">
      <c r="A155" s="3"/>
    </row>
    <row r="156" spans="1:1" ht="10.5" customHeight="1">
      <c r="A156" s="3"/>
    </row>
    <row r="157" spans="1:1" ht="10.5" customHeight="1">
      <c r="A157" s="3"/>
    </row>
    <row r="158" spans="1:1" ht="10.5" customHeight="1">
      <c r="A158" s="3"/>
    </row>
    <row r="159" spans="1:1" ht="10.5" customHeight="1">
      <c r="A159" s="3"/>
    </row>
    <row r="160" spans="1:1" ht="10.5" customHeight="1">
      <c r="A160" s="3"/>
    </row>
    <row r="161" spans="1:1" ht="10.5" customHeight="1">
      <c r="A161" s="3"/>
    </row>
    <row r="162" spans="1:1" ht="10.5" customHeight="1">
      <c r="A162" s="3"/>
    </row>
    <row r="163" spans="1:1" ht="10.5" customHeight="1">
      <c r="A163" s="3"/>
    </row>
    <row r="164" spans="1:1" ht="10.5" customHeight="1">
      <c r="A164" s="3"/>
    </row>
  </sheetData>
  <customSheetViews>
    <customSheetView guid="{6A2866EB-7D49-11D3-A318-00A0C9C759EC}" showPageBreaks="1" printArea="1" showRuler="0">
      <selection activeCell="D24" sqref="D24"/>
      <rowBreaks count="1" manualBreakCount="1">
        <brk id="52" max="16383" man="1"/>
      </rowBreaks>
      <pageMargins left="0.59055118110236227" right="0.59055118110236227" top="0.98425196850393704" bottom="0.98425196850393704" header="0.51181102362204722" footer="0.70866141732283472"/>
      <pageSetup paperSize="9" firstPageNumber="51" orientation="portrait" useFirstPageNumber="1" horizontalDpi="0" verticalDpi="300" r:id="rId1"/>
      <headerFooter alignWithMargins="0"/>
    </customSheetView>
  </customSheetViews>
  <phoneticPr fontId="15" type="noConversion"/>
  <pageMargins left="0.70866141732283472" right="0.70866141732283472" top="0.74803149606299213" bottom="0.74803149606299213" header="0.31496062992125984" footer="0.31496062992125984"/>
  <pageSetup paperSize="9" firstPageNumber="117" orientation="portrait" useFirstPageNumber="1" r:id="rId2"/>
  <headerFooter alignWithMargins="0">
    <oddFooter>&amp;C&amp;P</oddFooter>
  </headerFooter>
  <rowBreaks count="1" manualBreakCount="1">
    <brk id="1" min="1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0"/>
  <sheetViews>
    <sheetView showGridLines="0" zoomScaleNormal="100" workbookViewId="0">
      <selection activeCell="R35" sqref="R35"/>
    </sheetView>
  </sheetViews>
  <sheetFormatPr baseColWidth="10" defaultColWidth="11.5703125" defaultRowHeight="12"/>
  <cols>
    <col min="1" max="1" width="4.85546875" style="227" customWidth="1"/>
    <col min="2" max="2" width="29.140625" style="227" customWidth="1"/>
    <col min="3" max="3" width="8.140625" style="227" customWidth="1"/>
    <col min="4" max="4" width="5.42578125" style="227" customWidth="1"/>
    <col min="5" max="5" width="7.140625" style="227" customWidth="1"/>
    <col min="6" max="6" width="5.5703125" style="227" customWidth="1"/>
    <col min="7" max="7" width="7.85546875" style="227" customWidth="1"/>
    <col min="8" max="8" width="5.28515625" style="227" customWidth="1"/>
    <col min="9" max="9" width="7.28515625" style="227" customWidth="1"/>
    <col min="10" max="10" width="5.85546875" style="227" customWidth="1"/>
    <col min="11" max="11" width="8.140625" style="227" customWidth="1"/>
    <col min="12" max="12" width="5.28515625" style="227" customWidth="1"/>
    <col min="13" max="13" width="11.5703125" style="227" customWidth="1"/>
    <col min="14" max="14" width="28.140625" style="227" customWidth="1"/>
    <col min="15" max="15" width="7.5703125" style="227" customWidth="1"/>
    <col min="16" max="16" width="5.7109375" style="227" customWidth="1"/>
    <col min="17" max="17" width="7.85546875" style="227" customWidth="1"/>
    <col min="18" max="18" width="5.5703125" style="227" customWidth="1"/>
    <col min="19" max="19" width="7.42578125" style="227" customWidth="1"/>
    <col min="20" max="20" width="5.28515625" style="227" customWidth="1"/>
    <col min="21" max="21" width="7.28515625" style="227" customWidth="1"/>
    <col min="22" max="22" width="5.42578125" style="227" customWidth="1"/>
    <col min="23" max="23" width="8" style="227" customWidth="1"/>
    <col min="24" max="24" width="5.5703125" style="227" customWidth="1"/>
    <col min="25" max="16384" width="11.5703125" style="227"/>
  </cols>
  <sheetData>
    <row r="1" spans="2:25" ht="19.5">
      <c r="B1" s="378" t="s">
        <v>190</v>
      </c>
      <c r="N1" s="378" t="s">
        <v>190</v>
      </c>
    </row>
    <row r="2" spans="2:25">
      <c r="B2" s="228"/>
      <c r="N2" s="229"/>
      <c r="Y2" s="228"/>
    </row>
    <row r="3" spans="2:25" ht="23.45" customHeight="1">
      <c r="B3" s="185" t="s">
        <v>276</v>
      </c>
      <c r="N3" s="185" t="s">
        <v>289</v>
      </c>
      <c r="Y3" s="228"/>
    </row>
    <row r="4" spans="2:25" ht="20.45" customHeight="1" thickBot="1"/>
    <row r="5" spans="2:25" s="237" customFormat="1" ht="12" customHeight="1" thickTop="1">
      <c r="B5" s="534">
        <v>2016</v>
      </c>
      <c r="C5" s="538" t="s">
        <v>183</v>
      </c>
      <c r="D5" s="537"/>
      <c r="E5" s="536" t="s">
        <v>182</v>
      </c>
      <c r="F5" s="537"/>
      <c r="G5" s="536" t="s">
        <v>181</v>
      </c>
      <c r="H5" s="537"/>
      <c r="I5" s="536" t="s">
        <v>180</v>
      </c>
      <c r="J5" s="537"/>
      <c r="K5" s="538" t="s">
        <v>179</v>
      </c>
      <c r="L5" s="538"/>
      <c r="N5" s="534">
        <v>2017</v>
      </c>
      <c r="O5" s="538" t="s">
        <v>183</v>
      </c>
      <c r="P5" s="537"/>
      <c r="Q5" s="536" t="s">
        <v>182</v>
      </c>
      <c r="R5" s="537"/>
      <c r="S5" s="536" t="s">
        <v>181</v>
      </c>
      <c r="T5" s="537"/>
      <c r="U5" s="536" t="s">
        <v>180</v>
      </c>
      <c r="V5" s="537"/>
      <c r="W5" s="538" t="s">
        <v>179</v>
      </c>
      <c r="X5" s="538"/>
    </row>
    <row r="6" spans="2:25" s="237" customFormat="1" ht="34.15" customHeight="1" thickBot="1">
      <c r="B6" s="535"/>
      <c r="C6" s="243" t="s">
        <v>141</v>
      </c>
      <c r="D6" s="244" t="s">
        <v>178</v>
      </c>
      <c r="E6" s="245" t="s">
        <v>141</v>
      </c>
      <c r="F6" s="244" t="s">
        <v>178</v>
      </c>
      <c r="G6" s="245" t="s">
        <v>141</v>
      </c>
      <c r="H6" s="244" t="s">
        <v>178</v>
      </c>
      <c r="I6" s="245" t="s">
        <v>141</v>
      </c>
      <c r="J6" s="244" t="s">
        <v>178</v>
      </c>
      <c r="K6" s="243" t="s">
        <v>141</v>
      </c>
      <c r="L6" s="246" t="s">
        <v>178</v>
      </c>
      <c r="N6" s="535"/>
      <c r="O6" s="243" t="s">
        <v>141</v>
      </c>
      <c r="P6" s="244" t="s">
        <v>178</v>
      </c>
      <c r="Q6" s="245" t="s">
        <v>141</v>
      </c>
      <c r="R6" s="244" t="s">
        <v>178</v>
      </c>
      <c r="S6" s="245" t="s">
        <v>141</v>
      </c>
      <c r="T6" s="244" t="s">
        <v>178</v>
      </c>
      <c r="U6" s="245" t="s">
        <v>141</v>
      </c>
      <c r="V6" s="244" t="s">
        <v>178</v>
      </c>
      <c r="W6" s="243" t="s">
        <v>141</v>
      </c>
      <c r="X6" s="246" t="s">
        <v>178</v>
      </c>
    </row>
    <row r="7" spans="2:25" s="237" customFormat="1" ht="15" customHeight="1" thickTop="1">
      <c r="B7" s="287" t="s">
        <v>177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N7" s="287" t="s">
        <v>177</v>
      </c>
      <c r="O7" s="288"/>
      <c r="P7" s="288"/>
      <c r="Q7" s="288"/>
      <c r="R7" s="288"/>
      <c r="S7" s="288"/>
      <c r="T7" s="288"/>
      <c r="U7" s="288"/>
      <c r="V7" s="288"/>
      <c r="W7" s="288"/>
      <c r="X7" s="288"/>
    </row>
    <row r="8" spans="2:25" s="237" customFormat="1" ht="15" customHeight="1">
      <c r="B8" s="379" t="s">
        <v>176</v>
      </c>
      <c r="C8" s="452">
        <v>9463.888572910002</v>
      </c>
      <c r="D8" s="453">
        <f>C8/K8*100</f>
        <v>42.0672622590385</v>
      </c>
      <c r="E8" s="452">
        <v>5235.0941781800002</v>
      </c>
      <c r="F8" s="453">
        <f t="shared" ref="F8:F24" si="0">E8/K8*100</f>
        <v>23.27014715437922</v>
      </c>
      <c r="G8" s="452">
        <v>6828.9938541099973</v>
      </c>
      <c r="H8" s="453">
        <f t="shared" ref="H8:H24" si="1">G8/K8*100</f>
        <v>30.355077959024833</v>
      </c>
      <c r="I8" s="452">
        <v>969.06281379999996</v>
      </c>
      <c r="J8" s="453">
        <f t="shared" ref="J8:J24" si="2">I8/K8*100</f>
        <v>4.3075126275574398</v>
      </c>
      <c r="K8" s="452">
        <f t="shared" ref="K8:K22" si="3">C8+E8+G8+I8</f>
        <v>22497.039419000001</v>
      </c>
      <c r="L8" s="454">
        <f t="shared" ref="L8:L22" si="4">D8+F8+H8+J8</f>
        <v>99.999999999999986</v>
      </c>
      <c r="N8" s="446" t="s">
        <v>176</v>
      </c>
      <c r="O8" s="452">
        <v>9565.3278937399919</v>
      </c>
      <c r="P8" s="453">
        <f t="shared" ref="P8:P24" si="5">O8/W8*100</f>
        <v>41.591781777436303</v>
      </c>
      <c r="Q8" s="452">
        <v>5420.6371741100011</v>
      </c>
      <c r="R8" s="453">
        <f t="shared" ref="R8:R24" si="6">Q8/W8*100</f>
        <v>23.569914272127569</v>
      </c>
      <c r="S8" s="452">
        <v>7046.256159790003</v>
      </c>
      <c r="T8" s="453">
        <f t="shared" ref="T8:T24" si="7">S8/W8*100</f>
        <v>30.638400669745863</v>
      </c>
      <c r="U8" s="452">
        <v>965.89879742999995</v>
      </c>
      <c r="V8" s="453">
        <f t="shared" ref="V8:V24" si="8">U8/W8*100</f>
        <v>4.1999032806902665</v>
      </c>
      <c r="W8" s="452">
        <f t="shared" ref="W8:W22" si="9">O8+Q8+S8+U8</f>
        <v>22998.120025069995</v>
      </c>
      <c r="X8" s="454">
        <f t="shared" ref="X8:X22" si="10">P8+R8+T8+V8</f>
        <v>100</v>
      </c>
    </row>
    <row r="9" spans="2:25" s="237" customFormat="1" ht="15" customHeight="1">
      <c r="B9" s="285" t="s">
        <v>175</v>
      </c>
      <c r="C9" s="455">
        <v>15261.960075479983</v>
      </c>
      <c r="D9" s="456">
        <f t="shared" ref="D9:D24" si="11">C9/K9*100</f>
        <v>40.198534948117974</v>
      </c>
      <c r="E9" s="455">
        <v>11536.762891879996</v>
      </c>
      <c r="F9" s="456">
        <f t="shared" si="0"/>
        <v>30.386723854852143</v>
      </c>
      <c r="G9" s="455">
        <v>9201.659672920001</v>
      </c>
      <c r="H9" s="456">
        <f t="shared" si="1"/>
        <v>24.236286565631676</v>
      </c>
      <c r="I9" s="455">
        <v>1966.0758268700004</v>
      </c>
      <c r="J9" s="456">
        <f t="shared" si="2"/>
        <v>5.1784546313981945</v>
      </c>
      <c r="K9" s="455">
        <f t="shared" si="3"/>
        <v>37966.458467149983</v>
      </c>
      <c r="L9" s="457">
        <f t="shared" si="4"/>
        <v>99.999999999999986</v>
      </c>
      <c r="N9" s="285" t="s">
        <v>175</v>
      </c>
      <c r="O9" s="455">
        <v>15701.592803309999</v>
      </c>
      <c r="P9" s="456">
        <f t="shared" si="5"/>
        <v>40.229508674189354</v>
      </c>
      <c r="Q9" s="455">
        <v>11876.086670250002</v>
      </c>
      <c r="R9" s="456">
        <f t="shared" si="6"/>
        <v>30.428067884649906</v>
      </c>
      <c r="S9" s="455">
        <v>9457.7805229800015</v>
      </c>
      <c r="T9" s="456">
        <f t="shared" si="7"/>
        <v>24.232055203189006</v>
      </c>
      <c r="U9" s="455">
        <v>1994.57870086</v>
      </c>
      <c r="V9" s="456">
        <f t="shared" si="8"/>
        <v>5.1103682379717172</v>
      </c>
      <c r="W9" s="455">
        <f t="shared" si="9"/>
        <v>39030.038697400007</v>
      </c>
      <c r="X9" s="457">
        <f t="shared" si="10"/>
        <v>99.999999999999972</v>
      </c>
    </row>
    <row r="10" spans="2:25" s="237" customFormat="1" ht="15" customHeight="1">
      <c r="B10" s="446" t="s">
        <v>215</v>
      </c>
      <c r="C10" s="452">
        <v>668.42424388000029</v>
      </c>
      <c r="D10" s="453">
        <f t="shared" si="11"/>
        <v>40.062980529974048</v>
      </c>
      <c r="E10" s="452">
        <v>500.17721072999973</v>
      </c>
      <c r="F10" s="453">
        <f t="shared" si="0"/>
        <v>29.978849568194534</v>
      </c>
      <c r="G10" s="452">
        <v>433.27794680999989</v>
      </c>
      <c r="H10" s="453">
        <f t="shared" si="1"/>
        <v>25.96914475506733</v>
      </c>
      <c r="I10" s="452">
        <v>66.554237409999999</v>
      </c>
      <c r="J10" s="453">
        <f t="shared" si="2"/>
        <v>3.9890251467640989</v>
      </c>
      <c r="K10" s="452">
        <f t="shared" si="3"/>
        <v>1668.4336388299998</v>
      </c>
      <c r="L10" s="454">
        <f t="shared" si="4"/>
        <v>100.00000000000001</v>
      </c>
      <c r="N10" s="446" t="s">
        <v>215</v>
      </c>
      <c r="O10" s="452">
        <v>711.88815840000041</v>
      </c>
      <c r="P10" s="453">
        <f t="shared" si="5"/>
        <v>42.322275562279934</v>
      </c>
      <c r="Q10" s="452">
        <v>479.18418587000014</v>
      </c>
      <c r="R10" s="453">
        <f t="shared" si="6"/>
        <v>28.48785293051856</v>
      </c>
      <c r="S10" s="452">
        <v>423.37800311000018</v>
      </c>
      <c r="T10" s="453">
        <f t="shared" si="7"/>
        <v>25.170134245386866</v>
      </c>
      <c r="U10" s="452">
        <v>67.614591100000013</v>
      </c>
      <c r="V10" s="453">
        <f t="shared" si="8"/>
        <v>4.019737261814635</v>
      </c>
      <c r="W10" s="452">
        <f t="shared" si="9"/>
        <v>1682.0649384800008</v>
      </c>
      <c r="X10" s="454">
        <f t="shared" si="10"/>
        <v>100</v>
      </c>
    </row>
    <row r="11" spans="2:25" s="238" customFormat="1" ht="15" customHeight="1">
      <c r="B11" s="287" t="s">
        <v>174</v>
      </c>
      <c r="C11" s="458">
        <f>SUM(C8:C10)</f>
        <v>25394.272892269983</v>
      </c>
      <c r="D11" s="459">
        <f t="shared" si="11"/>
        <v>40.87153299275797</v>
      </c>
      <c r="E11" s="458">
        <f>SUM(E8:E10)</f>
        <v>17272.034280789994</v>
      </c>
      <c r="F11" s="459">
        <f t="shared" si="0"/>
        <v>27.798965615362881</v>
      </c>
      <c r="G11" s="458">
        <f>SUM(G8:G10)</f>
        <v>16463.931473839999</v>
      </c>
      <c r="H11" s="459">
        <f t="shared" si="1"/>
        <v>26.498341625224896</v>
      </c>
      <c r="I11" s="458">
        <f>SUM(I8:I10)</f>
        <v>3001.6928780800004</v>
      </c>
      <c r="J11" s="459">
        <f t="shared" si="2"/>
        <v>4.831159766654249</v>
      </c>
      <c r="K11" s="458">
        <f t="shared" si="3"/>
        <v>62131.931524979977</v>
      </c>
      <c r="L11" s="460">
        <f t="shared" si="4"/>
        <v>100</v>
      </c>
      <c r="N11" s="287" t="s">
        <v>174</v>
      </c>
      <c r="O11" s="458">
        <v>25978.808855450003</v>
      </c>
      <c r="P11" s="459">
        <f t="shared" si="5"/>
        <v>40.776514918080927</v>
      </c>
      <c r="Q11" s="458">
        <f>SUM(Q8:Q10)</f>
        <v>17775.908030230003</v>
      </c>
      <c r="R11" s="459">
        <f t="shared" si="6"/>
        <v>27.901186040138509</v>
      </c>
      <c r="S11" s="458">
        <f>SUM(S8:S10)</f>
        <v>16927.414685880005</v>
      </c>
      <c r="T11" s="459">
        <f t="shared" si="7"/>
        <v>26.569385120924238</v>
      </c>
      <c r="U11" s="458">
        <f>SUM(U8:U10)</f>
        <v>3028.0920893899997</v>
      </c>
      <c r="V11" s="459">
        <f t="shared" si="8"/>
        <v>4.7529139208563356</v>
      </c>
      <c r="W11" s="458">
        <f t="shared" si="9"/>
        <v>63710.223660950003</v>
      </c>
      <c r="X11" s="460">
        <f t="shared" si="10"/>
        <v>100</v>
      </c>
      <c r="Y11" s="239"/>
    </row>
    <row r="12" spans="2:25" s="237" customFormat="1" ht="15" customHeight="1">
      <c r="B12" s="446" t="s">
        <v>173</v>
      </c>
      <c r="C12" s="452">
        <v>18721.128891939996</v>
      </c>
      <c r="D12" s="453">
        <f t="shared" si="11"/>
        <v>28.03842944729832</v>
      </c>
      <c r="E12" s="452">
        <v>3452.73772383</v>
      </c>
      <c r="F12" s="453">
        <f t="shared" si="0"/>
        <v>5.1711274265790754</v>
      </c>
      <c r="G12" s="452">
        <v>2601.94824685</v>
      </c>
      <c r="H12" s="453">
        <f t="shared" si="1"/>
        <v>3.8969093565844943</v>
      </c>
      <c r="I12" s="452">
        <v>41993.719882999991</v>
      </c>
      <c r="J12" s="453">
        <f t="shared" si="2"/>
        <v>62.893533769538124</v>
      </c>
      <c r="K12" s="452">
        <f t="shared" si="3"/>
        <v>66769.534745619982</v>
      </c>
      <c r="L12" s="454">
        <f t="shared" si="4"/>
        <v>100.00000000000001</v>
      </c>
      <c r="N12" s="446" t="s">
        <v>173</v>
      </c>
      <c r="O12" s="452">
        <v>18530.190042030001</v>
      </c>
      <c r="P12" s="453">
        <f t="shared" si="5"/>
        <v>27.485284983503732</v>
      </c>
      <c r="Q12" s="452">
        <v>3522.6871291400003</v>
      </c>
      <c r="R12" s="453">
        <f t="shared" si="6"/>
        <v>5.225098039066121</v>
      </c>
      <c r="S12" s="452">
        <v>2663.2465312200002</v>
      </c>
      <c r="T12" s="453">
        <f t="shared" si="7"/>
        <v>3.9503151195901247</v>
      </c>
      <c r="U12" s="452">
        <v>42702.460653390001</v>
      </c>
      <c r="V12" s="453">
        <f t="shared" si="8"/>
        <v>63.339301857839999</v>
      </c>
      <c r="W12" s="452">
        <f t="shared" si="9"/>
        <v>67418.584355780011</v>
      </c>
      <c r="X12" s="454">
        <f t="shared" si="10"/>
        <v>99.999999999999972</v>
      </c>
    </row>
    <row r="13" spans="2:25" s="237" customFormat="1" ht="15" customHeight="1">
      <c r="B13" s="285" t="s">
        <v>216</v>
      </c>
      <c r="C13" s="455">
        <v>624.45041272000003</v>
      </c>
      <c r="D13" s="456">
        <f t="shared" si="11"/>
        <v>4.4280032223077797</v>
      </c>
      <c r="E13" s="455">
        <v>2079.4457976200001</v>
      </c>
      <c r="F13" s="456">
        <f t="shared" si="0"/>
        <v>14.745434553190778</v>
      </c>
      <c r="G13" s="455">
        <v>1668.5944303000001</v>
      </c>
      <c r="H13" s="456">
        <f t="shared" si="1"/>
        <v>11.832070831549268</v>
      </c>
      <c r="I13" s="455">
        <v>9729.8119406700007</v>
      </c>
      <c r="J13" s="456">
        <f t="shared" si="2"/>
        <v>68.99449139295217</v>
      </c>
      <c r="K13" s="455">
        <f t="shared" si="3"/>
        <v>14102.302581310001</v>
      </c>
      <c r="L13" s="457">
        <f t="shared" si="4"/>
        <v>100</v>
      </c>
      <c r="N13" s="285" t="s">
        <v>216</v>
      </c>
      <c r="O13" s="455">
        <v>594.42935421000004</v>
      </c>
      <c r="P13" s="456">
        <f t="shared" si="5"/>
        <v>4.056986330858404</v>
      </c>
      <c r="Q13" s="455">
        <v>2108.7842166200003</v>
      </c>
      <c r="R13" s="456">
        <f t="shared" si="6"/>
        <v>14.392473522656601</v>
      </c>
      <c r="S13" s="455">
        <v>1695.9667461700001</v>
      </c>
      <c r="T13" s="456">
        <f t="shared" si="7"/>
        <v>11.574990128046984</v>
      </c>
      <c r="U13" s="455">
        <v>10252.812707689998</v>
      </c>
      <c r="V13" s="456">
        <f t="shared" si="8"/>
        <v>69.975550018438014</v>
      </c>
      <c r="W13" s="455">
        <f t="shared" si="9"/>
        <v>14651.993024689998</v>
      </c>
      <c r="X13" s="457">
        <f t="shared" si="10"/>
        <v>100</v>
      </c>
      <c r="Y13" s="239"/>
    </row>
    <row r="14" spans="2:25" s="237" customFormat="1" ht="15" customHeight="1">
      <c r="B14" s="446" t="s">
        <v>217</v>
      </c>
      <c r="C14" s="452">
        <v>4956.261400010002</v>
      </c>
      <c r="D14" s="453">
        <f t="shared" si="11"/>
        <v>48.268837183971328</v>
      </c>
      <c r="E14" s="452">
        <v>3432.9659906000011</v>
      </c>
      <c r="F14" s="453">
        <f t="shared" si="0"/>
        <v>33.433522384038881</v>
      </c>
      <c r="G14" s="452">
        <v>1834.4763437999984</v>
      </c>
      <c r="H14" s="453">
        <f t="shared" si="1"/>
        <v>17.865893828067751</v>
      </c>
      <c r="I14" s="452">
        <v>44.331895119999999</v>
      </c>
      <c r="J14" s="453">
        <f t="shared" si="2"/>
        <v>0.43174660392203179</v>
      </c>
      <c r="K14" s="452">
        <f t="shared" si="3"/>
        <v>10268.035629530003</v>
      </c>
      <c r="L14" s="454">
        <f t="shared" si="4"/>
        <v>100</v>
      </c>
      <c r="N14" s="446" t="s">
        <v>217</v>
      </c>
      <c r="O14" s="452">
        <v>4585.35272179</v>
      </c>
      <c r="P14" s="453">
        <f t="shared" si="5"/>
        <v>48.307734857293305</v>
      </c>
      <c r="Q14" s="452">
        <v>2965.2331223200008</v>
      </c>
      <c r="R14" s="453">
        <f t="shared" si="6"/>
        <v>31.239406029200744</v>
      </c>
      <c r="S14" s="452">
        <v>1886.1444731099994</v>
      </c>
      <c r="T14" s="453">
        <f t="shared" si="7"/>
        <v>19.870961436959643</v>
      </c>
      <c r="U14" s="452">
        <v>55.23351701</v>
      </c>
      <c r="V14" s="453">
        <f t="shared" si="8"/>
        <v>0.58189767654630564</v>
      </c>
      <c r="W14" s="452">
        <f t="shared" si="9"/>
        <v>9491.9638342300004</v>
      </c>
      <c r="X14" s="454">
        <f t="shared" si="10"/>
        <v>100</v>
      </c>
      <c r="Y14" s="238"/>
    </row>
    <row r="15" spans="2:25" s="238" customFormat="1" ht="15" customHeight="1">
      <c r="B15" s="287" t="s">
        <v>172</v>
      </c>
      <c r="C15" s="458">
        <f>SUM(C12:C14)</f>
        <v>24301.840704670001</v>
      </c>
      <c r="D15" s="459">
        <f t="shared" si="11"/>
        <v>26.664334628027902</v>
      </c>
      <c r="E15" s="458">
        <f>SUM(E12:E14)</f>
        <v>8965.1495120500022</v>
      </c>
      <c r="F15" s="459">
        <f t="shared" si="0"/>
        <v>9.8366930095819853</v>
      </c>
      <c r="G15" s="458">
        <f>SUM(G12:G14)</f>
        <v>6105.0190209499988</v>
      </c>
      <c r="H15" s="459">
        <f t="shared" si="1"/>
        <v>6.6985160533047194</v>
      </c>
      <c r="I15" s="458">
        <f>SUM(I12:I14)</f>
        <v>51767.863718789988</v>
      </c>
      <c r="J15" s="459">
        <f t="shared" si="2"/>
        <v>56.800456309085391</v>
      </c>
      <c r="K15" s="458">
        <f t="shared" si="3"/>
        <v>91139.872956459993</v>
      </c>
      <c r="L15" s="460">
        <f t="shared" si="4"/>
        <v>100</v>
      </c>
      <c r="N15" s="287" t="s">
        <v>172</v>
      </c>
      <c r="O15" s="458">
        <f>SUM(O12:O14)</f>
        <v>23709.97211803</v>
      </c>
      <c r="P15" s="459">
        <f t="shared" si="5"/>
        <v>25.894838438825964</v>
      </c>
      <c r="Q15" s="458">
        <f>SUM(Q12:Q14)</f>
        <v>8596.7044680800027</v>
      </c>
      <c r="R15" s="459">
        <f t="shared" si="6"/>
        <v>9.3888880256414691</v>
      </c>
      <c r="S15" s="458">
        <f>SUM(S12:S14)</f>
        <v>6245.3577504999994</v>
      </c>
      <c r="T15" s="459">
        <f t="shared" si="7"/>
        <v>6.8208654627175553</v>
      </c>
      <c r="U15" s="458">
        <f>SUM(U12:U14)</f>
        <v>53010.506878089996</v>
      </c>
      <c r="V15" s="459">
        <f t="shared" si="8"/>
        <v>57.895408072815016</v>
      </c>
      <c r="W15" s="458">
        <f t="shared" si="9"/>
        <v>91562.541214700002</v>
      </c>
      <c r="X15" s="460">
        <f t="shared" si="10"/>
        <v>100</v>
      </c>
    </row>
    <row r="16" spans="2:25" s="237" customFormat="1" ht="15" customHeight="1">
      <c r="B16" s="446" t="s">
        <v>171</v>
      </c>
      <c r="C16" s="452">
        <v>3480.897005830001</v>
      </c>
      <c r="D16" s="453">
        <f t="shared" si="11"/>
        <v>69.819725347702317</v>
      </c>
      <c r="E16" s="452">
        <v>886.09456730999977</v>
      </c>
      <c r="F16" s="453">
        <f t="shared" si="0"/>
        <v>17.773257645387723</v>
      </c>
      <c r="G16" s="452">
        <v>481.87386208000004</v>
      </c>
      <c r="H16" s="453">
        <f t="shared" si="1"/>
        <v>9.6654111415284127</v>
      </c>
      <c r="I16" s="452">
        <v>136.68411900000001</v>
      </c>
      <c r="J16" s="453">
        <f t="shared" si="2"/>
        <v>2.7416058653815649</v>
      </c>
      <c r="K16" s="452">
        <f t="shared" si="3"/>
        <v>4985.5495542200006</v>
      </c>
      <c r="L16" s="454">
        <f t="shared" si="4"/>
        <v>100</v>
      </c>
      <c r="N16" s="446" t="s">
        <v>171</v>
      </c>
      <c r="O16" s="452">
        <v>3778.2748045300004</v>
      </c>
      <c r="P16" s="453">
        <f t="shared" si="5"/>
        <v>70.732586620848437</v>
      </c>
      <c r="Q16" s="452">
        <v>954.92908430000023</v>
      </c>
      <c r="R16" s="453">
        <f t="shared" si="6"/>
        <v>17.877102028426826</v>
      </c>
      <c r="S16" s="452">
        <v>475.55489502999995</v>
      </c>
      <c r="T16" s="453">
        <f t="shared" si="7"/>
        <v>8.9028007611696918</v>
      </c>
      <c r="U16" s="452">
        <v>132.87367302000001</v>
      </c>
      <c r="V16" s="453">
        <f t="shared" si="8"/>
        <v>2.487510589555058</v>
      </c>
      <c r="W16" s="452">
        <f t="shared" si="9"/>
        <v>5341.6324568800001</v>
      </c>
      <c r="X16" s="454">
        <f t="shared" si="10"/>
        <v>100</v>
      </c>
      <c r="Y16" s="239"/>
    </row>
    <row r="17" spans="2:26" s="237" customFormat="1" ht="15" customHeight="1">
      <c r="B17" s="285" t="s">
        <v>218</v>
      </c>
      <c r="C17" s="455">
        <v>1142.9751132100002</v>
      </c>
      <c r="D17" s="456">
        <f t="shared" si="11"/>
        <v>41.53525721073288</v>
      </c>
      <c r="E17" s="455">
        <v>837.72299621999991</v>
      </c>
      <c r="F17" s="456">
        <f t="shared" si="0"/>
        <v>30.442517704189566</v>
      </c>
      <c r="G17" s="455">
        <v>764.54636428000015</v>
      </c>
      <c r="H17" s="456">
        <f t="shared" si="1"/>
        <v>27.78330824782007</v>
      </c>
      <c r="I17" s="455">
        <v>6.5745589999999998</v>
      </c>
      <c r="J17" s="456">
        <f t="shared" si="2"/>
        <v>0.23891683725747589</v>
      </c>
      <c r="K17" s="455">
        <f t="shared" si="3"/>
        <v>2751.8190327100006</v>
      </c>
      <c r="L17" s="457">
        <f t="shared" si="4"/>
        <v>100</v>
      </c>
      <c r="N17" s="285" t="s">
        <v>218</v>
      </c>
      <c r="O17" s="455">
        <v>1373.6712991499999</v>
      </c>
      <c r="P17" s="456">
        <f t="shared" si="5"/>
        <v>46.233524542858504</v>
      </c>
      <c r="Q17" s="455">
        <v>814.12516971000002</v>
      </c>
      <c r="R17" s="456">
        <f t="shared" si="6"/>
        <v>27.400933569797175</v>
      </c>
      <c r="S17" s="455">
        <v>776.86204162000013</v>
      </c>
      <c r="T17" s="456">
        <f t="shared" si="7"/>
        <v>26.146772004247449</v>
      </c>
      <c r="U17" s="455">
        <v>6.5</v>
      </c>
      <c r="V17" s="456">
        <f t="shared" si="8"/>
        <v>0.21876988309687673</v>
      </c>
      <c r="W17" s="455">
        <f t="shared" si="9"/>
        <v>2971.1585104800001</v>
      </c>
      <c r="X17" s="457">
        <f t="shared" si="10"/>
        <v>100.00000000000001</v>
      </c>
      <c r="Y17" s="239"/>
    </row>
    <row r="18" spans="2:26" s="238" customFormat="1" ht="15" customHeight="1">
      <c r="B18" s="240" t="s">
        <v>170</v>
      </c>
      <c r="C18" s="461">
        <f>SUM(C16:C17)</f>
        <v>4623.8721190400011</v>
      </c>
      <c r="D18" s="462">
        <f t="shared" si="11"/>
        <v>59.760266905865997</v>
      </c>
      <c r="E18" s="461">
        <f>SUM(E16:E17)</f>
        <v>1723.8175635299997</v>
      </c>
      <c r="F18" s="462">
        <f t="shared" si="0"/>
        <v>22.279119110880675</v>
      </c>
      <c r="G18" s="461">
        <f>SUM(G16:G17)</f>
        <v>1246.4202263600002</v>
      </c>
      <c r="H18" s="462">
        <f t="shared" si="1"/>
        <v>16.109097199601671</v>
      </c>
      <c r="I18" s="461">
        <f>SUM(I16:I17)</f>
        <v>143.258678</v>
      </c>
      <c r="J18" s="462">
        <f t="shared" si="2"/>
        <v>1.8515167836516571</v>
      </c>
      <c r="K18" s="461">
        <f t="shared" si="3"/>
        <v>7737.3685869300007</v>
      </c>
      <c r="L18" s="463">
        <f t="shared" si="4"/>
        <v>100.00000000000001</v>
      </c>
      <c r="N18" s="240" t="s">
        <v>170</v>
      </c>
      <c r="O18" s="461">
        <f>SUM(O16:O17)</f>
        <v>5151.9461036800003</v>
      </c>
      <c r="P18" s="462">
        <f t="shared" si="5"/>
        <v>61.976129604473499</v>
      </c>
      <c r="Q18" s="461">
        <f>SUM(Q16:Q17)</f>
        <v>1769.0542540100002</v>
      </c>
      <c r="R18" s="462">
        <f t="shared" si="6"/>
        <v>21.281110772015737</v>
      </c>
      <c r="S18" s="461">
        <f>SUM(S16:S17)</f>
        <v>1252.41693665</v>
      </c>
      <c r="T18" s="462">
        <f t="shared" si="7"/>
        <v>15.066142545477071</v>
      </c>
      <c r="U18" s="461">
        <f>SUM(U16:U17)</f>
        <v>139.37367302000001</v>
      </c>
      <c r="V18" s="462">
        <f t="shared" si="8"/>
        <v>1.6766170780336931</v>
      </c>
      <c r="W18" s="461">
        <f t="shared" si="9"/>
        <v>8312.7909673600006</v>
      </c>
      <c r="X18" s="463">
        <f t="shared" si="10"/>
        <v>99.999999999999986</v>
      </c>
      <c r="Y18" s="239"/>
    </row>
    <row r="19" spans="2:26" s="238" customFormat="1" ht="15" customHeight="1">
      <c r="B19" s="287" t="s">
        <v>160</v>
      </c>
      <c r="C19" s="458">
        <v>50840.663053889992</v>
      </c>
      <c r="D19" s="459">
        <f t="shared" si="11"/>
        <v>79.51790952891993</v>
      </c>
      <c r="E19" s="458">
        <v>4409.2564239899984</v>
      </c>
      <c r="F19" s="459">
        <f t="shared" si="0"/>
        <v>6.8963469858959474</v>
      </c>
      <c r="G19" s="458">
        <v>3085.1969513400013</v>
      </c>
      <c r="H19" s="459">
        <f t="shared" si="1"/>
        <v>4.8254369105200503</v>
      </c>
      <c r="I19" s="458">
        <v>5600.999793</v>
      </c>
      <c r="J19" s="459">
        <f t="shared" si="2"/>
        <v>8.7603065746640709</v>
      </c>
      <c r="K19" s="458">
        <f t="shared" si="3"/>
        <v>63936.116222219993</v>
      </c>
      <c r="L19" s="460">
        <f t="shared" si="4"/>
        <v>100</v>
      </c>
      <c r="N19" s="287" t="s">
        <v>160</v>
      </c>
      <c r="O19" s="458">
        <v>51595.456830109993</v>
      </c>
      <c r="P19" s="459">
        <f t="shared" si="5"/>
        <v>80.242752495590381</v>
      </c>
      <c r="Q19" s="458">
        <v>3728.0989455699996</v>
      </c>
      <c r="R19" s="459">
        <f t="shared" si="6"/>
        <v>5.7980477225635454</v>
      </c>
      <c r="S19" s="458">
        <v>3116.804366039999</v>
      </c>
      <c r="T19" s="459">
        <f t="shared" si="7"/>
        <v>4.8473446440224093</v>
      </c>
      <c r="U19" s="458">
        <v>5858.8509713900003</v>
      </c>
      <c r="V19" s="459">
        <f t="shared" si="8"/>
        <v>9.1118551378236692</v>
      </c>
      <c r="W19" s="458">
        <f t="shared" si="9"/>
        <v>64299.211113109988</v>
      </c>
      <c r="X19" s="460">
        <f t="shared" si="10"/>
        <v>100</v>
      </c>
    </row>
    <row r="20" spans="2:26" s="237" customFormat="1" ht="15" customHeight="1">
      <c r="B20" s="446" t="s">
        <v>219</v>
      </c>
      <c r="C20" s="452">
        <v>7054.7113482300001</v>
      </c>
      <c r="D20" s="453">
        <f t="shared" si="11"/>
        <v>94.830978823793671</v>
      </c>
      <c r="E20" s="452">
        <v>333.24976121000003</v>
      </c>
      <c r="F20" s="453">
        <f t="shared" si="0"/>
        <v>4.4796164560678626</v>
      </c>
      <c r="G20" s="452">
        <v>51.119696070000003</v>
      </c>
      <c r="H20" s="453">
        <f t="shared" si="1"/>
        <v>0.68716217803995849</v>
      </c>
      <c r="I20" s="452">
        <v>0.16682826000000001</v>
      </c>
      <c r="J20" s="453">
        <f t="shared" si="2"/>
        <v>2.2425420985140157E-3</v>
      </c>
      <c r="K20" s="452">
        <f t="shared" si="3"/>
        <v>7439.24763377</v>
      </c>
      <c r="L20" s="454">
        <f t="shared" si="4"/>
        <v>100</v>
      </c>
      <c r="N20" s="446" t="s">
        <v>219</v>
      </c>
      <c r="O20" s="452">
        <v>6451.2135370399992</v>
      </c>
      <c r="P20" s="453">
        <f t="shared" si="5"/>
        <v>94.861697291756158</v>
      </c>
      <c r="Q20" s="452">
        <v>298.32096390999999</v>
      </c>
      <c r="R20" s="453">
        <f t="shared" si="6"/>
        <v>4.3866526525178129</v>
      </c>
      <c r="S20" s="452">
        <v>50.598526700000008</v>
      </c>
      <c r="T20" s="453">
        <f t="shared" si="7"/>
        <v>0.74402468553638301</v>
      </c>
      <c r="U20" s="452">
        <v>0.51857485999999997</v>
      </c>
      <c r="V20" s="453">
        <f t="shared" si="8"/>
        <v>7.6253701896536403E-3</v>
      </c>
      <c r="W20" s="452">
        <f t="shared" si="9"/>
        <v>6800.6516025099982</v>
      </c>
      <c r="X20" s="454">
        <f t="shared" si="10"/>
        <v>100.00000000000001</v>
      </c>
      <c r="Y20" s="239"/>
    </row>
    <row r="21" spans="2:26" s="237" customFormat="1" ht="15" customHeight="1">
      <c r="B21" s="285" t="s">
        <v>169</v>
      </c>
      <c r="C21" s="455">
        <v>6152.3903113699962</v>
      </c>
      <c r="D21" s="456">
        <f t="shared" si="11"/>
        <v>57.337962563149262</v>
      </c>
      <c r="E21" s="455">
        <v>1474.57141323</v>
      </c>
      <c r="F21" s="456">
        <f t="shared" si="0"/>
        <v>13.742450691436176</v>
      </c>
      <c r="G21" s="455">
        <v>2959.5785714099993</v>
      </c>
      <c r="H21" s="456">
        <f t="shared" si="1"/>
        <v>27.582158598845112</v>
      </c>
      <c r="I21" s="455">
        <v>143.50666824000001</v>
      </c>
      <c r="J21" s="456">
        <f t="shared" si="2"/>
        <v>1.3374281465694478</v>
      </c>
      <c r="K21" s="455">
        <f t="shared" si="3"/>
        <v>10730.046964249996</v>
      </c>
      <c r="L21" s="457">
        <f t="shared" si="4"/>
        <v>100</v>
      </c>
      <c r="N21" s="285" t="s">
        <v>169</v>
      </c>
      <c r="O21" s="455">
        <v>6325.760051739996</v>
      </c>
      <c r="P21" s="456">
        <f t="shared" si="5"/>
        <v>55.261774740272351</v>
      </c>
      <c r="Q21" s="455">
        <v>1717.53392927</v>
      </c>
      <c r="R21" s="456">
        <f t="shared" si="6"/>
        <v>15.004358738201914</v>
      </c>
      <c r="S21" s="455">
        <v>3247.1820525999992</v>
      </c>
      <c r="T21" s="456">
        <f t="shared" si="7"/>
        <v>28.367349008452713</v>
      </c>
      <c r="U21" s="455">
        <v>156.42389219</v>
      </c>
      <c r="V21" s="456">
        <f t="shared" si="8"/>
        <v>1.3665175130730247</v>
      </c>
      <c r="W21" s="455">
        <f t="shared" si="9"/>
        <v>11446.899925799995</v>
      </c>
      <c r="X21" s="457">
        <f t="shared" si="10"/>
        <v>99.999999999999986</v>
      </c>
      <c r="Y21" s="239"/>
    </row>
    <row r="22" spans="2:26" s="237" customFormat="1" ht="22.5">
      <c r="B22" s="286" t="s">
        <v>220</v>
      </c>
      <c r="C22" s="452">
        <v>-40.836528809999997</v>
      </c>
      <c r="D22" s="453">
        <f t="shared" si="11"/>
        <v>43.753752671963127</v>
      </c>
      <c r="E22" s="452">
        <v>-26.891113119999993</v>
      </c>
      <c r="F22" s="453">
        <f t="shared" si="0"/>
        <v>28.812123527946408</v>
      </c>
      <c r="G22" s="452">
        <v>-18.322761709999995</v>
      </c>
      <c r="H22" s="453">
        <f t="shared" si="1"/>
        <v>19.631677997331135</v>
      </c>
      <c r="I22" s="452">
        <v>-7.2822279999999999</v>
      </c>
      <c r="J22" s="453">
        <f t="shared" si="2"/>
        <v>7.8024458027593235</v>
      </c>
      <c r="K22" s="452">
        <f t="shared" si="3"/>
        <v>-93.332631639999988</v>
      </c>
      <c r="L22" s="454">
        <f t="shared" si="4"/>
        <v>100</v>
      </c>
      <c r="N22" s="286" t="s">
        <v>220</v>
      </c>
      <c r="O22" s="452">
        <v>-9.7281317100000013</v>
      </c>
      <c r="P22" s="453">
        <f t="shared" si="5"/>
        <v>40.486103815987661</v>
      </c>
      <c r="Q22" s="452">
        <v>-3.3776804599999943</v>
      </c>
      <c r="R22" s="453">
        <f t="shared" si="6"/>
        <v>14.057079595275413</v>
      </c>
      <c r="S22" s="452">
        <v>-10.922510619999949</v>
      </c>
      <c r="T22" s="453">
        <f t="shared" si="7"/>
        <v>45.456816588736913</v>
      </c>
      <c r="U22" s="452">
        <v>0</v>
      </c>
      <c r="V22" s="453">
        <f t="shared" si="8"/>
        <v>0</v>
      </c>
      <c r="W22" s="452">
        <f t="shared" si="9"/>
        <v>-24.028322789999947</v>
      </c>
      <c r="X22" s="454">
        <f t="shared" si="10"/>
        <v>99.999999999999986</v>
      </c>
      <c r="Y22" s="239"/>
    </row>
    <row r="23" spans="2:26" s="238" customFormat="1" ht="15" customHeight="1">
      <c r="B23" s="287" t="s">
        <v>168</v>
      </c>
      <c r="C23" s="458">
        <f>SUM(C20:C22)</f>
        <v>13166.265130789998</v>
      </c>
      <c r="D23" s="459">
        <f t="shared" si="11"/>
        <v>72.838530836025868</v>
      </c>
      <c r="E23" s="458">
        <f>SUM(E20:E22)</f>
        <v>1780.93006132</v>
      </c>
      <c r="F23" s="459">
        <f t="shared" si="0"/>
        <v>9.8524773654226738</v>
      </c>
      <c r="G23" s="458">
        <f>SUM(G20:G22)</f>
        <v>2992.3755057699991</v>
      </c>
      <c r="H23" s="459">
        <f t="shared" si="1"/>
        <v>16.554446791465953</v>
      </c>
      <c r="I23" s="458">
        <f>SUM(I20:I22)</f>
        <v>136.3912685</v>
      </c>
      <c r="J23" s="459">
        <f t="shared" si="2"/>
        <v>0.75454500708553207</v>
      </c>
      <c r="K23" s="458">
        <f>SUM(K20:K22)</f>
        <v>18075.961966379993</v>
      </c>
      <c r="L23" s="460">
        <f>D23+F23+H23+J23</f>
        <v>100.00000000000001</v>
      </c>
      <c r="N23" s="287" t="s">
        <v>168</v>
      </c>
      <c r="O23" s="458">
        <f>SUM(O20:O22)</f>
        <v>12767.245457069994</v>
      </c>
      <c r="P23" s="459">
        <f t="shared" si="5"/>
        <v>70.059149995774334</v>
      </c>
      <c r="Q23" s="458">
        <f>SUM(Q20:Q22)</f>
        <v>2012.4772127200001</v>
      </c>
      <c r="R23" s="459">
        <f t="shared" si="6"/>
        <v>11.043293824272197</v>
      </c>
      <c r="S23" s="458">
        <f>SUM(S20:S22)</f>
        <v>3286.8580686799992</v>
      </c>
      <c r="T23" s="459">
        <f t="shared" si="7"/>
        <v>18.036348030025248</v>
      </c>
      <c r="U23" s="458">
        <f>SUM(U20:U22)</f>
        <v>156.94246705</v>
      </c>
      <c r="V23" s="459">
        <f t="shared" si="8"/>
        <v>0.86120814992822781</v>
      </c>
      <c r="W23" s="458">
        <f>SUM(W20:W22)</f>
        <v>18223.523205519992</v>
      </c>
      <c r="X23" s="460">
        <f>P23+R23+T23+V23</f>
        <v>100.00000000000001</v>
      </c>
      <c r="Y23" s="239"/>
    </row>
    <row r="24" spans="2:26" s="238" customFormat="1" ht="15" customHeight="1">
      <c r="B24" s="240" t="s">
        <v>167</v>
      </c>
      <c r="C24" s="461">
        <f>C11+C15+C18+C19+C23</f>
        <v>118326.91390065997</v>
      </c>
      <c r="D24" s="462">
        <f t="shared" si="11"/>
        <v>48.68994513386874</v>
      </c>
      <c r="E24" s="461">
        <f>E11+E15+E18+E19+E23</f>
        <v>34151.187841679995</v>
      </c>
      <c r="F24" s="462">
        <f t="shared" si="0"/>
        <v>14.052757800003517</v>
      </c>
      <c r="G24" s="461">
        <f>G11+G15+G18+G19+G23</f>
        <v>29892.94317826</v>
      </c>
      <c r="H24" s="462">
        <f t="shared" si="1"/>
        <v>12.300546978359225</v>
      </c>
      <c r="I24" s="461">
        <f>I11+I15+I18+I19+I23</f>
        <v>60650.206336369993</v>
      </c>
      <c r="J24" s="462">
        <f t="shared" si="2"/>
        <v>24.956750087768516</v>
      </c>
      <c r="K24" s="461">
        <f>K11+K15+K18+K19+K23</f>
        <v>243021.25125696996</v>
      </c>
      <c r="L24" s="463">
        <f>D24+F24+H24+J24</f>
        <v>100</v>
      </c>
      <c r="N24" s="240" t="s">
        <v>167</v>
      </c>
      <c r="O24" s="461">
        <f>O11+O15+O18+O19+O23</f>
        <v>119203.42936433999</v>
      </c>
      <c r="P24" s="462">
        <f t="shared" si="5"/>
        <v>48.435357169825153</v>
      </c>
      <c r="Q24" s="461">
        <f>Q11+Q15+Q18+Q19+Q23</f>
        <v>33882.242910610003</v>
      </c>
      <c r="R24" s="462">
        <f t="shared" si="6"/>
        <v>13.767209096595929</v>
      </c>
      <c r="S24" s="461">
        <f>S11+S15+S18+S19+S23</f>
        <v>30828.851807750001</v>
      </c>
      <c r="T24" s="462">
        <f t="shared" si="7"/>
        <v>12.526539348797275</v>
      </c>
      <c r="U24" s="461">
        <f>U11+U15+U18+U19+U23</f>
        <v>62193.766078939996</v>
      </c>
      <c r="V24" s="462">
        <f t="shared" si="8"/>
        <v>25.270894384781645</v>
      </c>
      <c r="W24" s="461">
        <f>W11+W15+W18+W19+W23</f>
        <v>246108.29016163998</v>
      </c>
      <c r="X24" s="463">
        <f>P24+R24+T24+V24</f>
        <v>100</v>
      </c>
      <c r="Y24" s="239"/>
      <c r="Z24" s="239"/>
    </row>
    <row r="25" spans="2:26" s="241" customFormat="1" ht="15" customHeight="1">
      <c r="B25" s="287"/>
      <c r="C25" s="389"/>
      <c r="D25" s="390"/>
      <c r="E25" s="389"/>
      <c r="F25" s="390"/>
      <c r="G25" s="389"/>
      <c r="H25" s="390"/>
      <c r="I25" s="389"/>
      <c r="J25" s="390"/>
      <c r="K25" s="389"/>
      <c r="L25" s="391"/>
      <c r="M25" s="393"/>
      <c r="N25" s="392"/>
      <c r="O25" s="389"/>
      <c r="P25" s="390"/>
      <c r="Q25" s="389"/>
      <c r="R25" s="390"/>
      <c r="S25" s="389"/>
      <c r="T25" s="390"/>
      <c r="U25" s="389"/>
      <c r="V25" s="390"/>
      <c r="W25" s="389"/>
      <c r="X25" s="391"/>
      <c r="Y25" s="242"/>
    </row>
    <row r="26" spans="2:26" s="237" customFormat="1" ht="15" customHeight="1">
      <c r="B26" s="240" t="s">
        <v>166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54"/>
      <c r="N26" s="240" t="s">
        <v>166</v>
      </c>
      <c r="O26" s="498"/>
      <c r="P26" s="498"/>
      <c r="Q26" s="498"/>
      <c r="R26" s="498"/>
      <c r="S26" s="498"/>
      <c r="T26" s="498"/>
      <c r="U26" s="498"/>
      <c r="V26" s="498"/>
      <c r="W26" s="498"/>
      <c r="X26" s="454"/>
    </row>
    <row r="27" spans="2:26" s="237" customFormat="1" ht="15" customHeight="1">
      <c r="B27" s="285" t="s">
        <v>165</v>
      </c>
      <c r="C27" s="455">
        <v>46267.725133580003</v>
      </c>
      <c r="D27" s="456">
        <f t="shared" ref="D27:D38" si="12">C27/K27*100</f>
        <v>90.602802296299672</v>
      </c>
      <c r="E27" s="455">
        <v>534.27571857999999</v>
      </c>
      <c r="F27" s="456">
        <f t="shared" ref="F27:F38" si="13">E27/K27*100</f>
        <v>1.046234219695505</v>
      </c>
      <c r="G27" s="455">
        <v>4264.5489243799993</v>
      </c>
      <c r="H27" s="456">
        <f t="shared" ref="H27:H38" si="14">G27/K27*100</f>
        <v>8.3509634840048186</v>
      </c>
      <c r="I27" s="455">
        <v>0</v>
      </c>
      <c r="J27" s="456">
        <v>0</v>
      </c>
      <c r="K27" s="455">
        <f t="shared" ref="K27:K36" si="15">C27+E27+G27+I27</f>
        <v>51066.54977654</v>
      </c>
      <c r="L27" s="457">
        <f t="shared" ref="L27:L36" si="16">D27+F27+H27+J27</f>
        <v>100</v>
      </c>
      <c r="N27" s="285" t="s">
        <v>165</v>
      </c>
      <c r="O27" s="455">
        <v>47128.129875569997</v>
      </c>
      <c r="P27" s="456">
        <f t="shared" ref="P27:P38" si="17">O27/W27*100</f>
        <v>90.46856668520708</v>
      </c>
      <c r="Q27" s="455">
        <v>549.91659421999998</v>
      </c>
      <c r="R27" s="456">
        <f t="shared" ref="R27:R38" si="18">Q27/W27*100</f>
        <v>1.0556363302946004</v>
      </c>
      <c r="S27" s="455">
        <v>4415.3287237799996</v>
      </c>
      <c r="T27" s="456">
        <f t="shared" ref="T27:T38" si="19">S27/W27*100</f>
        <v>8.4757969844983148</v>
      </c>
      <c r="U27" s="455">
        <v>0</v>
      </c>
      <c r="V27" s="456">
        <v>0</v>
      </c>
      <c r="W27" s="455">
        <f t="shared" ref="W27:W36" si="20">O27+Q27+S27+U27</f>
        <v>52093.375193569998</v>
      </c>
      <c r="X27" s="457">
        <f t="shared" ref="X27:X36" si="21">P27+R27+T27+V27</f>
        <v>100</v>
      </c>
    </row>
    <row r="28" spans="2:26" s="237" customFormat="1" ht="15" customHeight="1">
      <c r="B28" s="464" t="s">
        <v>164</v>
      </c>
      <c r="C28" s="452">
        <v>44577.059514380002</v>
      </c>
      <c r="D28" s="453">
        <f t="shared" si="12"/>
        <v>97.057800006122946</v>
      </c>
      <c r="E28" s="452">
        <v>1277.9791782699999</v>
      </c>
      <c r="F28" s="453">
        <f t="shared" si="13"/>
        <v>2.7825488905679374</v>
      </c>
      <c r="G28" s="452">
        <v>73.325139589999992</v>
      </c>
      <c r="H28" s="453">
        <f t="shared" si="14"/>
        <v>0.15965110330912435</v>
      </c>
      <c r="I28" s="452">
        <v>0</v>
      </c>
      <c r="J28" s="453">
        <v>0</v>
      </c>
      <c r="K28" s="452">
        <f t="shared" si="15"/>
        <v>45928.36383224</v>
      </c>
      <c r="L28" s="454">
        <f t="shared" si="16"/>
        <v>100.00000000000001</v>
      </c>
      <c r="N28" s="464" t="s">
        <v>164</v>
      </c>
      <c r="O28" s="452">
        <v>46725.391524849998</v>
      </c>
      <c r="P28" s="453">
        <f t="shared" si="17"/>
        <v>97.109638823962797</v>
      </c>
      <c r="Q28" s="452">
        <v>1306.6616537800001</v>
      </c>
      <c r="R28" s="453">
        <f t="shared" si="18"/>
        <v>2.7156421192578781</v>
      </c>
      <c r="S28" s="452">
        <v>84.068033139999983</v>
      </c>
      <c r="T28" s="453">
        <f t="shared" si="19"/>
        <v>0.17471905677932234</v>
      </c>
      <c r="U28" s="452">
        <v>0</v>
      </c>
      <c r="V28" s="453">
        <v>0</v>
      </c>
      <c r="W28" s="452">
        <f t="shared" si="20"/>
        <v>48116.121211769998</v>
      </c>
      <c r="X28" s="454">
        <f t="shared" si="21"/>
        <v>100</v>
      </c>
    </row>
    <row r="29" spans="2:26" s="238" customFormat="1" ht="15" customHeight="1">
      <c r="B29" s="287" t="s">
        <v>163</v>
      </c>
      <c r="C29" s="458">
        <f>SUM(C27:C28)</f>
        <v>90844.784647960012</v>
      </c>
      <c r="D29" s="459">
        <f t="shared" si="12"/>
        <v>93.659328379191123</v>
      </c>
      <c r="E29" s="458">
        <f>SUM(E27:E28)</f>
        <v>1812.25489685</v>
      </c>
      <c r="F29" s="459">
        <f t="shared" si="13"/>
        <v>1.8684019908090872</v>
      </c>
      <c r="G29" s="458">
        <f>SUM(G27:G28)</f>
        <v>4337.874063969999</v>
      </c>
      <c r="H29" s="459">
        <f t="shared" si="14"/>
        <v>4.4722696299997873</v>
      </c>
      <c r="I29" s="458">
        <f>SUM(I27:I28)</f>
        <v>0</v>
      </c>
      <c r="J29" s="459">
        <v>0</v>
      </c>
      <c r="K29" s="458">
        <f t="shared" si="15"/>
        <v>96994.913608780014</v>
      </c>
      <c r="L29" s="460">
        <f t="shared" si="16"/>
        <v>100</v>
      </c>
      <c r="N29" s="287" t="s">
        <v>163</v>
      </c>
      <c r="O29" s="458">
        <f>SUM(O27:O28)</f>
        <v>93853.521400419995</v>
      </c>
      <c r="P29" s="459">
        <f t="shared" si="17"/>
        <v>93.657312696981776</v>
      </c>
      <c r="Q29" s="458">
        <f>SUM(Q27:Q28)</f>
        <v>1856.578248</v>
      </c>
      <c r="R29" s="459">
        <f t="shared" si="18"/>
        <v>1.852696914562147</v>
      </c>
      <c r="S29" s="458">
        <f>SUM(S27:S28)</f>
        <v>4499.3967569199995</v>
      </c>
      <c r="T29" s="459">
        <f t="shared" si="19"/>
        <v>4.4899903884560723</v>
      </c>
      <c r="U29" s="458">
        <f>SUM(U27:U28)</f>
        <v>0</v>
      </c>
      <c r="V29" s="459">
        <v>0</v>
      </c>
      <c r="W29" s="458">
        <f t="shared" si="20"/>
        <v>100209.49640534</v>
      </c>
      <c r="X29" s="460">
        <f t="shared" si="21"/>
        <v>100</v>
      </c>
      <c r="Y29" s="239"/>
    </row>
    <row r="30" spans="2:26" s="237" customFormat="1" ht="15" customHeight="1">
      <c r="B30" s="464" t="s">
        <v>162</v>
      </c>
      <c r="C30" s="452">
        <v>7803.5462235200002</v>
      </c>
      <c r="D30" s="453">
        <f t="shared" si="12"/>
        <v>14.993656698887342</v>
      </c>
      <c r="E30" s="452">
        <v>499.14512924000007</v>
      </c>
      <c r="F30" s="453">
        <f t="shared" si="13"/>
        <v>0.95905252514419648</v>
      </c>
      <c r="G30" s="452">
        <v>262.15648587999999</v>
      </c>
      <c r="H30" s="453">
        <f t="shared" si="14"/>
        <v>0.50370488468746266</v>
      </c>
      <c r="I30" s="452">
        <v>43480.803067179993</v>
      </c>
      <c r="J30" s="453">
        <f t="shared" ref="J30:J38" si="22">I30/K30*100</f>
        <v>83.543585891280998</v>
      </c>
      <c r="K30" s="452">
        <f t="shared" si="15"/>
        <v>52045.650905819995</v>
      </c>
      <c r="L30" s="454">
        <f t="shared" si="16"/>
        <v>100</v>
      </c>
      <c r="N30" s="464" t="s">
        <v>162</v>
      </c>
      <c r="O30" s="452">
        <v>8038.0030696499998</v>
      </c>
      <c r="P30" s="453">
        <f t="shared" si="17"/>
        <v>14.845597806924694</v>
      </c>
      <c r="Q30" s="452">
        <v>488.19631367999989</v>
      </c>
      <c r="R30" s="453">
        <f t="shared" si="18"/>
        <v>0.90166252250910228</v>
      </c>
      <c r="S30" s="452">
        <v>258.09654728000004</v>
      </c>
      <c r="T30" s="453">
        <f t="shared" si="19"/>
        <v>0.47668525416993202</v>
      </c>
      <c r="U30" s="452">
        <v>45359.721536310004</v>
      </c>
      <c r="V30" s="453">
        <f t="shared" ref="V30:V38" si="23">U30/W30*100</f>
        <v>83.776054416396263</v>
      </c>
      <c r="W30" s="452">
        <f t="shared" si="20"/>
        <v>54144.017466920006</v>
      </c>
      <c r="X30" s="454">
        <f t="shared" si="21"/>
        <v>100</v>
      </c>
    </row>
    <row r="31" spans="2:26" s="237" customFormat="1" ht="15" customHeight="1">
      <c r="B31" s="285" t="s">
        <v>267</v>
      </c>
      <c r="C31" s="455">
        <v>865.58737875000008</v>
      </c>
      <c r="D31" s="456">
        <f t="shared" si="12"/>
        <v>45.369724790871999</v>
      </c>
      <c r="E31" s="455">
        <v>599.47791385000005</v>
      </c>
      <c r="F31" s="456">
        <f t="shared" si="13"/>
        <v>31.421608767976245</v>
      </c>
      <c r="G31" s="455">
        <v>380.39377496999998</v>
      </c>
      <c r="H31" s="456">
        <f t="shared" si="14"/>
        <v>19.938323162096815</v>
      </c>
      <c r="I31" s="455">
        <v>62.393322410000003</v>
      </c>
      <c r="J31" s="456">
        <f t="shared" si="22"/>
        <v>3.2703432790549414</v>
      </c>
      <c r="K31" s="455">
        <f t="shared" si="15"/>
        <v>1907.8523899800002</v>
      </c>
      <c r="L31" s="457">
        <f t="shared" si="16"/>
        <v>100</v>
      </c>
      <c r="N31" s="285" t="s">
        <v>267</v>
      </c>
      <c r="O31" s="455">
        <v>842.8497337199999</v>
      </c>
      <c r="P31" s="456">
        <f t="shared" si="17"/>
        <v>45.531720773109811</v>
      </c>
      <c r="Q31" s="455">
        <v>577.93335789000002</v>
      </c>
      <c r="R31" s="456">
        <f t="shared" si="18"/>
        <v>31.220630705751638</v>
      </c>
      <c r="S31" s="455">
        <v>371.19580486000001</v>
      </c>
      <c r="T31" s="456">
        <f t="shared" si="19"/>
        <v>20.052428164674442</v>
      </c>
      <c r="U31" s="455">
        <v>59.147569669999996</v>
      </c>
      <c r="V31" s="456">
        <f t="shared" si="23"/>
        <v>3.1952203564641102</v>
      </c>
      <c r="W31" s="455">
        <f t="shared" si="20"/>
        <v>1851.1264661399998</v>
      </c>
      <c r="X31" s="457">
        <f t="shared" si="21"/>
        <v>99.999999999999986</v>
      </c>
    </row>
    <row r="32" spans="2:26" s="238" customFormat="1" ht="15" customHeight="1">
      <c r="B32" s="240" t="s">
        <v>161</v>
      </c>
      <c r="C32" s="461">
        <f>SUM(C30:C31)</f>
        <v>8669.1336022699998</v>
      </c>
      <c r="D32" s="462">
        <f t="shared" si="12"/>
        <v>16.067786283944326</v>
      </c>
      <c r="E32" s="461">
        <f>SUM(E30:E31)</f>
        <v>1098.62304309</v>
      </c>
      <c r="F32" s="462">
        <f t="shared" si="13"/>
        <v>2.0362404218069048</v>
      </c>
      <c r="G32" s="461">
        <f>SUM(G30:G31)</f>
        <v>642.55026084999997</v>
      </c>
      <c r="H32" s="462">
        <f t="shared" si="14"/>
        <v>1.1909333437111937</v>
      </c>
      <c r="I32" s="461">
        <f>SUM(I30:I31)</f>
        <v>43543.19638958999</v>
      </c>
      <c r="J32" s="462">
        <f t="shared" si="22"/>
        <v>80.705039950537582</v>
      </c>
      <c r="K32" s="461">
        <f t="shared" si="15"/>
        <v>53953.503295799987</v>
      </c>
      <c r="L32" s="463">
        <f t="shared" si="16"/>
        <v>100</v>
      </c>
      <c r="N32" s="240" t="s">
        <v>161</v>
      </c>
      <c r="O32" s="461">
        <f>SUM(O30:O31)</f>
        <v>8880.8528033700004</v>
      </c>
      <c r="P32" s="462">
        <f t="shared" si="17"/>
        <v>15.86004103139142</v>
      </c>
      <c r="Q32" s="461">
        <f>SUM(Q30:Q31)</f>
        <v>1066.12967157</v>
      </c>
      <c r="R32" s="462">
        <f t="shared" si="18"/>
        <v>1.9039680884551637</v>
      </c>
      <c r="S32" s="461">
        <f>SUM(S30:S31)</f>
        <v>629.29235214000005</v>
      </c>
      <c r="T32" s="462">
        <f t="shared" si="19"/>
        <v>1.123833796895485</v>
      </c>
      <c r="U32" s="461">
        <f>SUM(U30:U31)</f>
        <v>45418.869105980004</v>
      </c>
      <c r="V32" s="462">
        <f t="shared" si="23"/>
        <v>81.112157083257927</v>
      </c>
      <c r="W32" s="461">
        <f t="shared" si="20"/>
        <v>55995.143933060004</v>
      </c>
      <c r="X32" s="463">
        <f t="shared" si="21"/>
        <v>100</v>
      </c>
      <c r="Y32" s="239"/>
    </row>
    <row r="33" spans="2:26" s="238" customFormat="1" ht="15" customHeight="1">
      <c r="B33" s="287" t="s">
        <v>160</v>
      </c>
      <c r="C33" s="458">
        <v>2495.1227950799994</v>
      </c>
      <c r="D33" s="459">
        <f t="shared" si="12"/>
        <v>3.9025248052509993</v>
      </c>
      <c r="E33" s="458">
        <v>26206.826315069986</v>
      </c>
      <c r="F33" s="459">
        <f t="shared" si="13"/>
        <v>40.98908076313181</v>
      </c>
      <c r="G33" s="458">
        <v>18355.711092380003</v>
      </c>
      <c r="H33" s="459">
        <f t="shared" si="14"/>
        <v>28.70945590224434</v>
      </c>
      <c r="I33" s="458">
        <v>16878.45601953</v>
      </c>
      <c r="J33" s="459">
        <f t="shared" si="22"/>
        <v>26.398938529372849</v>
      </c>
      <c r="K33" s="458">
        <f t="shared" si="15"/>
        <v>63936.116222059987</v>
      </c>
      <c r="L33" s="460">
        <f t="shared" si="16"/>
        <v>100</v>
      </c>
      <c r="N33" s="287" t="s">
        <v>160</v>
      </c>
      <c r="O33" s="458">
        <v>1382.7897356599995</v>
      </c>
      <c r="P33" s="459">
        <f t="shared" si="17"/>
        <v>2.1505547538073206</v>
      </c>
      <c r="Q33" s="458">
        <v>27293.604230759996</v>
      </c>
      <c r="R33" s="459">
        <f t="shared" si="18"/>
        <v>42.447805919662095</v>
      </c>
      <c r="S33" s="458">
        <v>19001.681660440008</v>
      </c>
      <c r="T33" s="459">
        <f t="shared" si="19"/>
        <v>29.551967136701634</v>
      </c>
      <c r="U33" s="458">
        <v>16621.13522615</v>
      </c>
      <c r="V33" s="459">
        <f t="shared" si="23"/>
        <v>25.849672189828937</v>
      </c>
      <c r="W33" s="458">
        <f t="shared" si="20"/>
        <v>64299.210853010009</v>
      </c>
      <c r="X33" s="460">
        <f t="shared" si="21"/>
        <v>99.999999999999986</v>
      </c>
    </row>
    <row r="34" spans="2:26" s="237" customFormat="1" ht="15" customHeight="1">
      <c r="B34" s="464" t="s">
        <v>268</v>
      </c>
      <c r="C34" s="452">
        <v>8094.7874543199978</v>
      </c>
      <c r="D34" s="453">
        <f t="shared" si="12"/>
        <v>53.070016056210697</v>
      </c>
      <c r="E34" s="452">
        <v>2334.7972031199997</v>
      </c>
      <c r="F34" s="453">
        <f t="shared" si="13"/>
        <v>15.307100496066461</v>
      </c>
      <c r="G34" s="452">
        <v>4697.4379664399985</v>
      </c>
      <c r="H34" s="453">
        <f t="shared" si="14"/>
        <v>30.79674540052099</v>
      </c>
      <c r="I34" s="452">
        <v>126.01111507</v>
      </c>
      <c r="J34" s="453">
        <f t="shared" si="22"/>
        <v>0.82613804720184458</v>
      </c>
      <c r="K34" s="452">
        <f t="shared" si="15"/>
        <v>15253.033738949996</v>
      </c>
      <c r="L34" s="454">
        <f t="shared" si="16"/>
        <v>100</v>
      </c>
      <c r="N34" s="464" t="s">
        <v>268</v>
      </c>
      <c r="O34" s="452">
        <v>8223.9813639000022</v>
      </c>
      <c r="P34" s="453">
        <f t="shared" si="17"/>
        <v>52.667418646309073</v>
      </c>
      <c r="Q34" s="452">
        <v>2385.3461986700013</v>
      </c>
      <c r="R34" s="453">
        <f t="shared" si="18"/>
        <v>15.276059283548548</v>
      </c>
      <c r="S34" s="452">
        <v>4874.0129890100015</v>
      </c>
      <c r="T34" s="453">
        <f t="shared" si="19"/>
        <v>31.213796727039771</v>
      </c>
      <c r="U34" s="452">
        <v>131.59098537000003</v>
      </c>
      <c r="V34" s="453">
        <f t="shared" si="23"/>
        <v>0.84272534310261293</v>
      </c>
      <c r="W34" s="452">
        <f t="shared" si="20"/>
        <v>15614.931536950005</v>
      </c>
      <c r="X34" s="454">
        <f t="shared" si="21"/>
        <v>100</v>
      </c>
      <c r="Y34" s="239"/>
    </row>
    <row r="35" spans="2:26" s="237" customFormat="1" ht="15" customHeight="1">
      <c r="B35" s="285" t="s">
        <v>159</v>
      </c>
      <c r="C35" s="455">
        <v>1759.5635730899996</v>
      </c>
      <c r="D35" s="456">
        <f t="shared" si="12"/>
        <v>54.512124620067382</v>
      </c>
      <c r="E35" s="455">
        <v>699.52629661000014</v>
      </c>
      <c r="F35" s="456">
        <f t="shared" si="13"/>
        <v>21.671660654382112</v>
      </c>
      <c r="G35" s="455">
        <v>668.5761235199999</v>
      </c>
      <c r="H35" s="456">
        <f t="shared" si="14"/>
        <v>20.712809426556394</v>
      </c>
      <c r="I35" s="455">
        <v>100.17292400000001</v>
      </c>
      <c r="J35" s="456">
        <f t="shared" si="22"/>
        <v>3.1034052989941237</v>
      </c>
      <c r="K35" s="455">
        <f t="shared" si="15"/>
        <v>3227.8389172199995</v>
      </c>
      <c r="L35" s="457">
        <f t="shared" si="16"/>
        <v>100</v>
      </c>
      <c r="N35" s="285" t="s">
        <v>159</v>
      </c>
      <c r="O35" s="455">
        <v>1623.0994707299999</v>
      </c>
      <c r="P35" s="456">
        <f t="shared" si="17"/>
        <v>52.857577014517119</v>
      </c>
      <c r="Q35" s="455">
        <v>710.14448619999973</v>
      </c>
      <c r="R35" s="456">
        <f t="shared" si="18"/>
        <v>23.126442678136588</v>
      </c>
      <c r="S35" s="455">
        <v>652.12186072999998</v>
      </c>
      <c r="T35" s="456">
        <f t="shared" si="19"/>
        <v>21.236887879017825</v>
      </c>
      <c r="U35" s="455">
        <v>85.337688639999996</v>
      </c>
      <c r="V35" s="456">
        <f t="shared" si="23"/>
        <v>2.7790924283284659</v>
      </c>
      <c r="W35" s="455">
        <f t="shared" si="20"/>
        <v>3070.7035062999994</v>
      </c>
      <c r="X35" s="457">
        <f t="shared" si="21"/>
        <v>100</v>
      </c>
      <c r="Y35" s="239"/>
    </row>
    <row r="36" spans="2:26" s="237" customFormat="1" ht="15" customHeight="1">
      <c r="B36" s="464" t="s">
        <v>269</v>
      </c>
      <c r="C36" s="452">
        <v>2014.4664174800009</v>
      </c>
      <c r="D36" s="453">
        <f t="shared" si="12"/>
        <v>49.945112237740574</v>
      </c>
      <c r="E36" s="452">
        <v>771.10108966999985</v>
      </c>
      <c r="F36" s="453">
        <f t="shared" si="13"/>
        <v>19.118080170524632</v>
      </c>
      <c r="G36" s="452">
        <v>963.70310043000018</v>
      </c>
      <c r="H36" s="453">
        <f t="shared" si="14"/>
        <v>23.893304498491489</v>
      </c>
      <c r="I36" s="452">
        <v>284.08987000000002</v>
      </c>
      <c r="J36" s="453">
        <f t="shared" si="22"/>
        <v>7.0435030932432969</v>
      </c>
      <c r="K36" s="452">
        <f t="shared" si="15"/>
        <v>4033.3604775800013</v>
      </c>
      <c r="L36" s="454">
        <f t="shared" si="16"/>
        <v>100</v>
      </c>
      <c r="N36" s="464" t="s">
        <v>269</v>
      </c>
      <c r="O36" s="452">
        <v>1965.7246685899981</v>
      </c>
      <c r="P36" s="453">
        <f t="shared" si="17"/>
        <v>49.515604751991518</v>
      </c>
      <c r="Q36" s="452">
        <v>774.96726701000011</v>
      </c>
      <c r="R36" s="453">
        <f t="shared" si="18"/>
        <v>19.521031354061876</v>
      </c>
      <c r="S36" s="452">
        <v>933.20964740000011</v>
      </c>
      <c r="T36" s="453">
        <f t="shared" si="19"/>
        <v>23.507076443492359</v>
      </c>
      <c r="U36" s="452">
        <v>296.00785955999999</v>
      </c>
      <c r="V36" s="453">
        <f t="shared" si="23"/>
        <v>7.4562874504542647</v>
      </c>
      <c r="W36" s="452">
        <f t="shared" si="20"/>
        <v>3969.9094425599978</v>
      </c>
      <c r="X36" s="454">
        <f t="shared" si="21"/>
        <v>100.00000000000001</v>
      </c>
      <c r="Y36" s="239"/>
      <c r="Z36" s="270"/>
    </row>
    <row r="37" spans="2:26" s="238" customFormat="1" ht="15" customHeight="1">
      <c r="B37" s="287" t="s">
        <v>158</v>
      </c>
      <c r="C37" s="458">
        <f>SUM(C34:C36)</f>
        <v>11868.817444889999</v>
      </c>
      <c r="D37" s="459">
        <f t="shared" si="12"/>
        <v>52.716951869428897</v>
      </c>
      <c r="E37" s="458">
        <f>SUM(E34:E36)</f>
        <v>3805.4245893999996</v>
      </c>
      <c r="F37" s="459">
        <f t="shared" si="13"/>
        <v>16.902306051434955</v>
      </c>
      <c r="G37" s="458">
        <f>SUM(G34:G36)</f>
        <v>6329.717190389998</v>
      </c>
      <c r="H37" s="459">
        <f t="shared" si="14"/>
        <v>28.114291758405159</v>
      </c>
      <c r="I37" s="458">
        <f>SUM(I34:I36)</f>
        <v>510.27390907000006</v>
      </c>
      <c r="J37" s="459">
        <f t="shared" si="22"/>
        <v>2.2664503207309918</v>
      </c>
      <c r="K37" s="458">
        <f>SUM(K34:K36)</f>
        <v>22514.233133749996</v>
      </c>
      <c r="L37" s="460">
        <f>D37+F37+H37+J37</f>
        <v>100</v>
      </c>
      <c r="N37" s="287" t="s">
        <v>158</v>
      </c>
      <c r="O37" s="458">
        <f>SUM(O34:O36)</f>
        <v>11812.805503219999</v>
      </c>
      <c r="P37" s="459">
        <f t="shared" si="17"/>
        <v>52.140903126909144</v>
      </c>
      <c r="Q37" s="458">
        <f>SUM(Q34:Q36)</f>
        <v>3870.457951880001</v>
      </c>
      <c r="R37" s="459">
        <f t="shared" si="18"/>
        <v>17.083932607773828</v>
      </c>
      <c r="S37" s="458">
        <f>SUM(S34:S36)</f>
        <v>6459.3444971400013</v>
      </c>
      <c r="T37" s="459">
        <f t="shared" si="19"/>
        <v>28.511098028059866</v>
      </c>
      <c r="U37" s="458">
        <f>SUM(U34:U36)</f>
        <v>512.93653356999994</v>
      </c>
      <c r="V37" s="459">
        <f t="shared" si="23"/>
        <v>2.2640662372571576</v>
      </c>
      <c r="W37" s="458">
        <f>SUM(W34:W36)</f>
        <v>22655.544485810002</v>
      </c>
      <c r="X37" s="460">
        <f>P37+R37+T37+V37</f>
        <v>99.999999999999986</v>
      </c>
      <c r="Y37" s="239"/>
    </row>
    <row r="38" spans="2:26" s="238" customFormat="1" ht="15" customHeight="1">
      <c r="B38" s="240" t="s">
        <v>157</v>
      </c>
      <c r="C38" s="461">
        <f>C29+C32+C33+C37</f>
        <v>113877.8584902</v>
      </c>
      <c r="D38" s="462">
        <f t="shared" si="12"/>
        <v>47.96901866174548</v>
      </c>
      <c r="E38" s="461">
        <f>E29+E32+E33+E37</f>
        <v>32923.128844409985</v>
      </c>
      <c r="F38" s="462">
        <f t="shared" si="13"/>
        <v>13.868281357578063</v>
      </c>
      <c r="G38" s="461">
        <f>G29+G32+G33+G37</f>
        <v>29665.852607590001</v>
      </c>
      <c r="H38" s="462">
        <f t="shared" si="14"/>
        <v>12.496211785300988</v>
      </c>
      <c r="I38" s="461">
        <f>I29+I32+I33+I37</f>
        <v>60931.926318189988</v>
      </c>
      <c r="J38" s="462">
        <f t="shared" si="22"/>
        <v>25.666488195375464</v>
      </c>
      <c r="K38" s="461">
        <f>K29+K32+K33+K37</f>
        <v>237398.76626039</v>
      </c>
      <c r="L38" s="463">
        <f>D38+F38+H38+J38</f>
        <v>100</v>
      </c>
      <c r="N38" s="240" t="s">
        <v>157</v>
      </c>
      <c r="O38" s="461">
        <f>O29+O32+O33+O37</f>
        <v>115929.96944267</v>
      </c>
      <c r="P38" s="462">
        <f t="shared" si="17"/>
        <v>47.676532967107846</v>
      </c>
      <c r="Q38" s="461">
        <f>Q29+Q32+Q33+Q37</f>
        <v>34086.770102209994</v>
      </c>
      <c r="R38" s="462">
        <f t="shared" si="18"/>
        <v>14.018282126123641</v>
      </c>
      <c r="S38" s="461">
        <f>S29+S32+S33+S37</f>
        <v>30589.715266640011</v>
      </c>
      <c r="T38" s="462">
        <f t="shared" si="19"/>
        <v>12.580108278952165</v>
      </c>
      <c r="U38" s="461">
        <f>U29+U32+U33+U37</f>
        <v>62552.940865700002</v>
      </c>
      <c r="V38" s="462">
        <f t="shared" si="23"/>
        <v>25.725076627816346</v>
      </c>
      <c r="W38" s="461">
        <f>W29+W32+W33+W37</f>
        <v>243159.39567722002</v>
      </c>
      <c r="X38" s="463">
        <f>P38+R38+T38+V38</f>
        <v>100</v>
      </c>
      <c r="Y38" s="239"/>
    </row>
    <row r="39" spans="2:26" s="238" customFormat="1" ht="16.899999999999999" customHeight="1" thickBot="1">
      <c r="B39" s="287" t="s">
        <v>156</v>
      </c>
      <c r="C39" s="458">
        <f>C38-C24</f>
        <v>-4449.0554104599723</v>
      </c>
      <c r="D39" s="499" t="s">
        <v>28</v>
      </c>
      <c r="E39" s="458">
        <f>E38-E24</f>
        <v>-1228.0589972700109</v>
      </c>
      <c r="F39" s="499" t="s">
        <v>28</v>
      </c>
      <c r="G39" s="458">
        <f>G38-G24</f>
        <v>-227.09057066999958</v>
      </c>
      <c r="H39" s="499" t="s">
        <v>28</v>
      </c>
      <c r="I39" s="458">
        <f>I38-I24</f>
        <v>281.71998181999516</v>
      </c>
      <c r="J39" s="499" t="s">
        <v>28</v>
      </c>
      <c r="K39" s="458">
        <f>K38-K24</f>
        <v>-5622.4849965799658</v>
      </c>
      <c r="L39" s="499" t="s">
        <v>28</v>
      </c>
      <c r="N39" s="287" t="s">
        <v>156</v>
      </c>
      <c r="O39" s="458">
        <f>O38-O24</f>
        <v>-3273.4599216699862</v>
      </c>
      <c r="P39" s="499" t="s">
        <v>28</v>
      </c>
      <c r="Q39" s="458">
        <f>Q38-Q24</f>
        <v>204.52719159999106</v>
      </c>
      <c r="R39" s="499" t="s">
        <v>28</v>
      </c>
      <c r="S39" s="458">
        <f>S38-S24</f>
        <v>-239.1365411099905</v>
      </c>
      <c r="T39" s="499" t="s">
        <v>28</v>
      </c>
      <c r="U39" s="458">
        <f>U38-U24</f>
        <v>359.1747867600061</v>
      </c>
      <c r="V39" s="499" t="s">
        <v>28</v>
      </c>
      <c r="W39" s="458">
        <f>W38-W24</f>
        <v>-2948.8944844199577</v>
      </c>
      <c r="X39" s="499" t="s">
        <v>28</v>
      </c>
    </row>
    <row r="40" spans="2:26" s="237" customFormat="1" ht="13.15" customHeight="1" thickTop="1">
      <c r="B40" s="540" t="s">
        <v>155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N40" s="540" t="s">
        <v>155</v>
      </c>
      <c r="O40" s="540"/>
      <c r="P40" s="540"/>
      <c r="Q40" s="540"/>
      <c r="R40" s="540"/>
      <c r="S40" s="540"/>
      <c r="T40" s="540"/>
      <c r="U40" s="540"/>
      <c r="V40" s="540"/>
      <c r="W40" s="540"/>
      <c r="X40" s="540"/>
    </row>
    <row r="41" spans="2:26" s="237" customFormat="1" ht="10.9" customHeight="1">
      <c r="B41" s="539" t="s">
        <v>154</v>
      </c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N41" s="539" t="s">
        <v>154</v>
      </c>
      <c r="O41" s="539"/>
      <c r="P41" s="539"/>
      <c r="Q41" s="539"/>
      <c r="R41" s="539"/>
      <c r="S41" s="539"/>
      <c r="T41" s="539"/>
      <c r="U41" s="539"/>
      <c r="V41" s="539"/>
      <c r="W41" s="539"/>
      <c r="X41" s="539"/>
    </row>
    <row r="42" spans="2:26" s="237" customFormat="1" ht="10.9" customHeight="1">
      <c r="B42" s="539" t="s">
        <v>153</v>
      </c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N42" s="539" t="s">
        <v>153</v>
      </c>
      <c r="O42" s="539"/>
      <c r="P42" s="539"/>
      <c r="Q42" s="539"/>
      <c r="R42" s="539"/>
      <c r="S42" s="539"/>
      <c r="T42" s="539"/>
      <c r="U42" s="539"/>
      <c r="V42" s="539"/>
      <c r="W42" s="539"/>
      <c r="X42" s="539"/>
    </row>
    <row r="43" spans="2:26" s="237" customFormat="1" ht="10.9" customHeight="1">
      <c r="B43" s="539" t="s">
        <v>152</v>
      </c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N43" s="539" t="s">
        <v>152</v>
      </c>
      <c r="O43" s="539"/>
      <c r="P43" s="539"/>
      <c r="Q43" s="539"/>
      <c r="R43" s="539"/>
      <c r="S43" s="539"/>
      <c r="T43" s="539"/>
      <c r="U43" s="539"/>
      <c r="V43" s="539"/>
      <c r="W43" s="539"/>
      <c r="X43" s="539"/>
    </row>
    <row r="44" spans="2:26" s="237" customFormat="1" ht="10.9" customHeight="1">
      <c r="B44" s="539" t="s">
        <v>151</v>
      </c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N44" s="539" t="s">
        <v>151</v>
      </c>
      <c r="O44" s="539"/>
      <c r="P44" s="539"/>
      <c r="Q44" s="539"/>
      <c r="R44" s="539"/>
      <c r="S44" s="539"/>
      <c r="T44" s="539"/>
      <c r="U44" s="539"/>
      <c r="V44" s="539"/>
      <c r="W44" s="539"/>
      <c r="X44" s="539"/>
    </row>
    <row r="45" spans="2:26" s="237" customFormat="1" ht="10.9" customHeight="1">
      <c r="B45" s="539" t="s">
        <v>150</v>
      </c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N45" s="539" t="s">
        <v>150</v>
      </c>
      <c r="O45" s="539"/>
      <c r="P45" s="539"/>
      <c r="Q45" s="539"/>
      <c r="R45" s="539"/>
      <c r="S45" s="539"/>
      <c r="T45" s="539"/>
      <c r="U45" s="539"/>
      <c r="V45" s="539"/>
      <c r="W45" s="539"/>
      <c r="X45" s="539"/>
    </row>
    <row r="46" spans="2:26" s="237" customFormat="1" ht="10.9" customHeight="1">
      <c r="B46" s="539" t="s">
        <v>149</v>
      </c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N46" s="539" t="s">
        <v>149</v>
      </c>
      <c r="O46" s="539"/>
      <c r="P46" s="539"/>
      <c r="Q46" s="539"/>
      <c r="R46" s="539"/>
      <c r="S46" s="539"/>
      <c r="T46" s="539"/>
      <c r="U46" s="539"/>
      <c r="V46" s="539"/>
      <c r="W46" s="539"/>
      <c r="X46" s="539"/>
    </row>
    <row r="47" spans="2:26" s="237" customFormat="1" ht="10.9" customHeight="1">
      <c r="B47" s="539" t="s">
        <v>148</v>
      </c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N47" s="539" t="s">
        <v>148</v>
      </c>
      <c r="O47" s="539"/>
      <c r="P47" s="539"/>
      <c r="Q47" s="539"/>
      <c r="R47" s="539"/>
      <c r="S47" s="539"/>
      <c r="T47" s="539"/>
      <c r="U47" s="539"/>
      <c r="V47" s="539"/>
      <c r="W47" s="539"/>
      <c r="X47" s="539"/>
    </row>
    <row r="48" spans="2:26" s="237" customFormat="1" ht="10.9" customHeight="1">
      <c r="B48" s="539" t="s">
        <v>147</v>
      </c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N48" s="539" t="s">
        <v>147</v>
      </c>
      <c r="O48" s="539"/>
      <c r="P48" s="539"/>
      <c r="Q48" s="539"/>
      <c r="R48" s="539"/>
      <c r="S48" s="539"/>
      <c r="T48" s="539"/>
      <c r="U48" s="539"/>
      <c r="V48" s="539"/>
      <c r="W48" s="539"/>
      <c r="X48" s="539"/>
    </row>
    <row r="49" spans="2:24" s="237" customFormat="1" ht="12.6" customHeight="1" thickBot="1">
      <c r="B49" s="541" t="s">
        <v>290</v>
      </c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N49" s="541" t="s">
        <v>290</v>
      </c>
      <c r="O49" s="541"/>
      <c r="P49" s="541"/>
      <c r="Q49" s="541"/>
      <c r="R49" s="541"/>
      <c r="S49" s="541"/>
      <c r="T49" s="541"/>
      <c r="U49" s="541"/>
      <c r="V49" s="541"/>
      <c r="W49" s="541"/>
      <c r="X49" s="541"/>
    </row>
    <row r="50" spans="2:24" ht="8.4499999999999993" customHeight="1" thickTop="1"/>
    <row r="51" spans="2:24">
      <c r="O51" s="230"/>
      <c r="Q51" s="230"/>
      <c r="S51" s="230"/>
      <c r="U51" s="230"/>
      <c r="W51" s="230"/>
    </row>
    <row r="52" spans="2:24">
      <c r="K52" s="230"/>
      <c r="U52" s="230"/>
    </row>
    <row r="53" spans="2:24">
      <c r="P53" s="268"/>
      <c r="Q53" s="268"/>
    </row>
    <row r="54" spans="2:24" ht="12.75">
      <c r="P54" s="268"/>
      <c r="Q54" s="269"/>
    </row>
    <row r="55" spans="2:24" ht="12.75">
      <c r="P55" s="268"/>
      <c r="Q55" s="269"/>
    </row>
    <row r="56" spans="2:24" ht="12.75">
      <c r="P56" s="268"/>
      <c r="Q56" s="269"/>
    </row>
    <row r="57" spans="2:24" ht="12.75">
      <c r="P57" s="268"/>
      <c r="Q57" s="269"/>
    </row>
    <row r="58" spans="2:24">
      <c r="P58" s="268"/>
      <c r="Q58" s="268"/>
    </row>
    <row r="59" spans="2:24">
      <c r="P59" s="268"/>
      <c r="Q59" s="268"/>
    </row>
    <row r="60" spans="2:24">
      <c r="P60" s="268"/>
      <c r="Q60" s="268"/>
    </row>
  </sheetData>
  <mergeCells count="32">
    <mergeCell ref="B47:L47"/>
    <mergeCell ref="B48:L48"/>
    <mergeCell ref="B49:L49"/>
    <mergeCell ref="B40:L40"/>
    <mergeCell ref="B41:L41"/>
    <mergeCell ref="B42:L42"/>
    <mergeCell ref="B43:L43"/>
    <mergeCell ref="B44:L44"/>
    <mergeCell ref="N49:X49"/>
    <mergeCell ref="N41:X41"/>
    <mergeCell ref="N42:X42"/>
    <mergeCell ref="N43:X43"/>
    <mergeCell ref="N44:X44"/>
    <mergeCell ref="N45:X45"/>
    <mergeCell ref="N46:X46"/>
    <mergeCell ref="N47:X47"/>
    <mergeCell ref="B5:B6"/>
    <mergeCell ref="N5:N6"/>
    <mergeCell ref="U5:V5"/>
    <mergeCell ref="W5:X5"/>
    <mergeCell ref="N48:X48"/>
    <mergeCell ref="N40:X40"/>
    <mergeCell ref="O5:P5"/>
    <mergeCell ref="Q5:R5"/>
    <mergeCell ref="S5:T5"/>
    <mergeCell ref="C5:D5"/>
    <mergeCell ref="E5:F5"/>
    <mergeCell ref="G5:H5"/>
    <mergeCell ref="I5:J5"/>
    <mergeCell ref="K5:L5"/>
    <mergeCell ref="B45:L45"/>
    <mergeCell ref="B46:L46"/>
  </mergeCells>
  <pageMargins left="0.70866141732283472" right="0.70866141732283472" top="0.78740157480314965" bottom="0.78740157480314965" header="0.31496062992125984" footer="0.31496062992125984"/>
  <pageSetup paperSize="9" scale="94" orientation="portrait" verticalDpi="59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3"/>
  <sheetViews>
    <sheetView showGridLines="0" topLeftCell="A29" zoomScaleNormal="100" workbookViewId="0">
      <selection activeCell="D14" sqref="D14"/>
    </sheetView>
  </sheetViews>
  <sheetFormatPr baseColWidth="10" defaultColWidth="11.42578125" defaultRowHeight="12" customHeight="1"/>
  <cols>
    <col min="1" max="1" width="1.7109375" style="1" customWidth="1"/>
    <col min="2" max="2" width="5" style="2" customWidth="1"/>
    <col min="3" max="3" width="9.5703125" style="1" customWidth="1"/>
    <col min="4" max="4" width="7.140625" style="1" customWidth="1"/>
    <col min="5" max="5" width="8.140625" style="1" customWidth="1"/>
    <col min="6" max="6" width="6.7109375" style="1" customWidth="1"/>
    <col min="7" max="7" width="8.85546875" style="1" customWidth="1"/>
    <col min="8" max="8" width="8.28515625" style="1" customWidth="1"/>
    <col min="9" max="9" width="10.7109375" style="1" customWidth="1"/>
    <col min="10" max="10" width="9.85546875" style="1" customWidth="1"/>
    <col min="11" max="11" width="7.7109375" style="1" customWidth="1"/>
    <col min="12" max="12" width="6.42578125" style="57" customWidth="1"/>
    <col min="13" max="13" width="6.5703125" style="57" customWidth="1"/>
    <col min="14" max="14" width="2.28515625" style="1" customWidth="1"/>
    <col min="15" max="16384" width="11.42578125" style="1"/>
  </cols>
  <sheetData>
    <row r="1" spans="2:16" s="61" customFormat="1" ht="19.5" customHeight="1">
      <c r="B1" s="64" t="s">
        <v>118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6" ht="15" customHeight="1" thickBot="1">
      <c r="B2" s="82"/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</row>
    <row r="3" spans="2:16" s="4" customFormat="1" ht="13.5" customHeight="1" thickTop="1">
      <c r="B3" s="81"/>
      <c r="C3" s="545" t="s">
        <v>144</v>
      </c>
      <c r="D3" s="545"/>
      <c r="E3" s="545" t="s">
        <v>145</v>
      </c>
      <c r="F3" s="545"/>
      <c r="G3" s="545" t="s">
        <v>0</v>
      </c>
      <c r="H3" s="546"/>
      <c r="I3" s="147" t="s">
        <v>144</v>
      </c>
      <c r="J3" s="187" t="s">
        <v>145</v>
      </c>
      <c r="K3" s="188" t="s">
        <v>0</v>
      </c>
      <c r="L3" s="188" t="s">
        <v>1</v>
      </c>
      <c r="M3" s="86" t="s">
        <v>2</v>
      </c>
    </row>
    <row r="4" spans="2:16" s="4" customFormat="1" ht="13.5" customHeight="1">
      <c r="B4" s="81"/>
      <c r="C4" s="542" t="s">
        <v>5</v>
      </c>
      <c r="D4" s="542"/>
      <c r="E4" s="542"/>
      <c r="F4" s="542"/>
      <c r="G4" s="542"/>
      <c r="H4" s="543"/>
      <c r="I4" s="544" t="s">
        <v>6</v>
      </c>
      <c r="J4" s="542"/>
      <c r="K4" s="543"/>
      <c r="L4" s="234" t="s">
        <v>3</v>
      </c>
      <c r="M4" s="86" t="s">
        <v>4</v>
      </c>
    </row>
    <row r="5" spans="2:16" s="4" customFormat="1" ht="12.75" customHeight="1" thickBot="1">
      <c r="B5" s="134"/>
      <c r="C5" s="232" t="s">
        <v>141</v>
      </c>
      <c r="D5" s="186" t="s">
        <v>143</v>
      </c>
      <c r="E5" s="232" t="s">
        <v>141</v>
      </c>
      <c r="F5" s="186" t="s">
        <v>143</v>
      </c>
      <c r="G5" s="232" t="s">
        <v>141</v>
      </c>
      <c r="H5" s="233" t="s">
        <v>143</v>
      </c>
      <c r="I5" s="235" t="s">
        <v>141</v>
      </c>
      <c r="J5" s="232" t="s">
        <v>141</v>
      </c>
      <c r="K5" s="236" t="s">
        <v>141</v>
      </c>
      <c r="L5" s="532" t="s">
        <v>142</v>
      </c>
      <c r="M5" s="532"/>
    </row>
    <row r="6" spans="2:16" ht="18.75" hidden="1" customHeight="1" thickTop="1">
      <c r="B6" s="2">
        <v>1965</v>
      </c>
      <c r="C6" s="39">
        <v>116.50182045449583</v>
      </c>
      <c r="D6" s="42">
        <v>7.1834741110837239</v>
      </c>
      <c r="E6" s="39">
        <v>-46.176318830258026</v>
      </c>
      <c r="F6" s="42">
        <v>-12.727090635953923</v>
      </c>
      <c r="G6" s="39">
        <v>70.325501624237859</v>
      </c>
      <c r="H6" s="42">
        <v>3.5435204511333271</v>
      </c>
      <c r="I6" s="39">
        <v>1738.3051241615369</v>
      </c>
      <c r="J6" s="39">
        <v>316.64280575278156</v>
      </c>
      <c r="K6" s="45">
        <v>2054.9479299143186</v>
      </c>
      <c r="L6" s="42">
        <v>11.471818166293954</v>
      </c>
      <c r="M6" s="42">
        <v>0.5</v>
      </c>
    </row>
    <row r="7" spans="2:16" s="16" customFormat="1" ht="12.75" hidden="1" customHeight="1">
      <c r="B7" s="87">
        <v>1966</v>
      </c>
      <c r="C7" s="88">
        <f>(I7-I6)</f>
        <v>121.85780833266745</v>
      </c>
      <c r="D7" s="90">
        <f t="shared" ref="D7:D39" si="0">C7/I6*100</f>
        <v>7.0101506714159267</v>
      </c>
      <c r="E7" s="88">
        <f t="shared" ref="E7:E39" si="1">(J7-J6)</f>
        <v>-49.170439597973882</v>
      </c>
      <c r="F7" s="90">
        <f t="shared" ref="F7:F39" si="2">E7/J6*100</f>
        <v>-15.528677331252439</v>
      </c>
      <c r="G7" s="88">
        <f t="shared" ref="G7:G39" si="3">(K7-K6)</f>
        <v>72.687368734693337</v>
      </c>
      <c r="H7" s="90">
        <f t="shared" ref="H7:H39" si="4">G7/K6*100</f>
        <v>3.5371878613841106</v>
      </c>
      <c r="I7" s="88">
        <v>1860.1629324942044</v>
      </c>
      <c r="J7" s="88">
        <v>267.47236615480767</v>
      </c>
      <c r="K7" s="91">
        <f>SUM(I7:J7)</f>
        <v>2127.6352986490119</v>
      </c>
      <c r="L7" s="90">
        <v>10.902600901524103</v>
      </c>
      <c r="M7" s="90">
        <v>0.4</v>
      </c>
    </row>
    <row r="8" spans="2:16" ht="12" hidden="1" customHeight="1">
      <c r="B8" s="2">
        <v>1967</v>
      </c>
      <c r="C8" s="39">
        <f>(I8-I7)</f>
        <v>129.52479233737631</v>
      </c>
      <c r="D8" s="42">
        <f t="shared" si="0"/>
        <v>6.9630885593286518</v>
      </c>
      <c r="E8" s="39">
        <f t="shared" si="1"/>
        <v>255.77203985378219</v>
      </c>
      <c r="F8" s="42">
        <f t="shared" si="2"/>
        <v>95.625594348593907</v>
      </c>
      <c r="G8" s="39">
        <f t="shared" si="3"/>
        <v>385.2968321911585</v>
      </c>
      <c r="H8" s="42">
        <f t="shared" si="4"/>
        <v>18.109157731863682</v>
      </c>
      <c r="I8" s="39">
        <v>1989.6877248315807</v>
      </c>
      <c r="J8" s="39">
        <v>523.24440600858986</v>
      </c>
      <c r="K8" s="45">
        <f>SUM(I8:J8)</f>
        <v>2512.9321308401704</v>
      </c>
      <c r="L8" s="42">
        <v>12.107762179969168</v>
      </c>
      <c r="M8" s="42">
        <v>1.9</v>
      </c>
    </row>
    <row r="9" spans="2:16" s="16" customFormat="1" ht="12.75" hidden="1" customHeight="1">
      <c r="B9" s="87">
        <v>1968</v>
      </c>
      <c r="C9" s="88">
        <f>(I9-I8)</f>
        <v>42.978714126872092</v>
      </c>
      <c r="D9" s="90">
        <f t="shared" si="0"/>
        <v>2.1600733416853179</v>
      </c>
      <c r="E9" s="88">
        <f t="shared" si="1"/>
        <v>339.4402738312391</v>
      </c>
      <c r="F9" s="90">
        <f t="shared" si="2"/>
        <v>64.87222222222222</v>
      </c>
      <c r="G9" s="88">
        <f t="shared" si="3"/>
        <v>382.4189879581113</v>
      </c>
      <c r="H9" s="90">
        <f t="shared" si="4"/>
        <v>15.218038850506236</v>
      </c>
      <c r="I9" s="88">
        <v>2032.6664389584528</v>
      </c>
      <c r="J9" s="88">
        <v>862.68467983982896</v>
      </c>
      <c r="K9" s="91">
        <f>SUM(I9:J9)</f>
        <v>2895.3511187982817</v>
      </c>
      <c r="L9" s="90">
        <v>12.984601523345615</v>
      </c>
      <c r="M9" s="90">
        <v>1.8</v>
      </c>
    </row>
    <row r="10" spans="2:16" ht="12" hidden="1" customHeight="1">
      <c r="B10" s="2">
        <v>1969</v>
      </c>
      <c r="C10" s="39">
        <f>(I10-I9)</f>
        <v>208.73091429692681</v>
      </c>
      <c r="D10" s="42">
        <f t="shared" si="0"/>
        <v>10.268822778610023</v>
      </c>
      <c r="E10" s="39">
        <f t="shared" si="1"/>
        <v>64.736960676729495</v>
      </c>
      <c r="F10" s="42">
        <f t="shared" si="2"/>
        <v>7.5041277757185787</v>
      </c>
      <c r="G10" s="39">
        <f t="shared" si="3"/>
        <v>273.46787497365631</v>
      </c>
      <c r="H10" s="42">
        <f t="shared" si="4"/>
        <v>9.4450677570034891</v>
      </c>
      <c r="I10" s="39">
        <v>2241.3973532553796</v>
      </c>
      <c r="J10" s="39">
        <v>927.42164051655845</v>
      </c>
      <c r="K10" s="45">
        <f>SUM(I10:J10)</f>
        <v>3168.818993771938</v>
      </c>
      <c r="L10" s="42">
        <v>13.016119106916932</v>
      </c>
      <c r="M10" s="42">
        <v>0.7</v>
      </c>
    </row>
    <row r="11" spans="2:16" s="16" customFormat="1" ht="16.149999999999999" customHeight="1" thickTop="1">
      <c r="B11" s="87">
        <v>1970</v>
      </c>
      <c r="C11" s="88">
        <v>181.68208541964927</v>
      </c>
      <c r="D11" s="89">
        <f>C11/I10*100</f>
        <v>8.1057508681259183</v>
      </c>
      <c r="E11" s="88">
        <f>(J11-J10)</f>
        <v>52.891288707368176</v>
      </c>
      <c r="F11" s="90">
        <f>E11/J10*100</f>
        <v>5.7030466399197461</v>
      </c>
      <c r="G11" s="88">
        <f>(K11-K10)</f>
        <v>252.00758704388682</v>
      </c>
      <c r="H11" s="90">
        <f>G11/K10*100</f>
        <v>7.952728999011546</v>
      </c>
      <c r="I11" s="88">
        <f>A5a!K8</f>
        <v>2440.513651591898</v>
      </c>
      <c r="J11" s="88">
        <f>A5a!R8</f>
        <v>980.31292922392663</v>
      </c>
      <c r="K11" s="91">
        <f>A5a!S8</f>
        <v>3420.8265808158249</v>
      </c>
      <c r="L11" s="90">
        <v>12.522885647612899</v>
      </c>
      <c r="M11" s="90">
        <v>0.6</v>
      </c>
      <c r="P11" s="38"/>
    </row>
    <row r="12" spans="2:16" ht="12.6" customHeight="1">
      <c r="B12" s="17">
        <v>1971</v>
      </c>
      <c r="C12" s="289">
        <f t="shared" ref="C12:C20" si="5">(I12-I11)</f>
        <v>82.345588395601681</v>
      </c>
      <c r="D12" s="79">
        <f t="shared" si="0"/>
        <v>3.3741089029307134</v>
      </c>
      <c r="E12" s="289">
        <f t="shared" si="1"/>
        <v>-98.653372382869293</v>
      </c>
      <c r="F12" s="42">
        <f t="shared" si="2"/>
        <v>-10.063457233086694</v>
      </c>
      <c r="G12" s="289">
        <f t="shared" si="3"/>
        <v>-16.307783987267612</v>
      </c>
      <c r="H12" s="79">
        <f t="shared" si="4"/>
        <v>-0.47672057036514282</v>
      </c>
      <c r="I12" s="289">
        <f>A5a!K9</f>
        <v>2522.8592399874997</v>
      </c>
      <c r="J12" s="289">
        <f>A5a!R9</f>
        <v>881.65955684105734</v>
      </c>
      <c r="K12" s="290">
        <f>A5a!S9</f>
        <v>3404.5187968285572</v>
      </c>
      <c r="L12" s="42">
        <v>11.164077076889086</v>
      </c>
      <c r="M12" s="42">
        <v>0.4</v>
      </c>
      <c r="P12" s="38"/>
    </row>
    <row r="13" spans="2:16" s="16" customFormat="1" ht="12.6" customHeight="1">
      <c r="B13" s="87">
        <v>1972</v>
      </c>
      <c r="C13" s="88">
        <f t="shared" si="5"/>
        <v>351.64204268802314</v>
      </c>
      <c r="D13" s="89">
        <f t="shared" si="0"/>
        <v>13.938234726475088</v>
      </c>
      <c r="E13" s="88">
        <f t="shared" si="1"/>
        <v>-132.85320814226452</v>
      </c>
      <c r="F13" s="90">
        <f t="shared" si="2"/>
        <v>-15.068538316339586</v>
      </c>
      <c r="G13" s="88">
        <f t="shared" si="3"/>
        <v>218.78883454575862</v>
      </c>
      <c r="H13" s="89">
        <f t="shared" si="4"/>
        <v>6.4264246315681675</v>
      </c>
      <c r="I13" s="88">
        <f>A5a!K10</f>
        <v>2874.5012826755228</v>
      </c>
      <c r="J13" s="88">
        <f>A5a!R10</f>
        <v>748.80634869879282</v>
      </c>
      <c r="K13" s="91">
        <f>A5a!S10</f>
        <v>3623.3076313743159</v>
      </c>
      <c r="L13" s="90">
        <v>10.396925179984722</v>
      </c>
      <c r="M13" s="90">
        <v>0.3</v>
      </c>
      <c r="P13" s="38"/>
    </row>
    <row r="14" spans="2:16" ht="12.6" customHeight="1">
      <c r="B14" s="17">
        <v>1973</v>
      </c>
      <c r="C14" s="289">
        <f t="shared" si="5"/>
        <v>557.9965553076604</v>
      </c>
      <c r="D14" s="79">
        <f t="shared" si="0"/>
        <v>19.411943166304294</v>
      </c>
      <c r="E14" s="289">
        <f t="shared" si="1"/>
        <v>-93.362790055449409</v>
      </c>
      <c r="F14" s="42">
        <f t="shared" si="2"/>
        <v>-12.46821560977504</v>
      </c>
      <c r="G14" s="289">
        <f t="shared" si="3"/>
        <v>464.63376525221065</v>
      </c>
      <c r="H14" s="79">
        <f t="shared" si="4"/>
        <v>12.823469948533619</v>
      </c>
      <c r="I14" s="289">
        <f>A5a!K11</f>
        <v>3432.4978379831832</v>
      </c>
      <c r="J14" s="289">
        <f>A5a!R11</f>
        <v>655.44355864334341</v>
      </c>
      <c r="K14" s="290">
        <f>A5a!S11</f>
        <v>4087.9413966265265</v>
      </c>
      <c r="L14" s="42">
        <v>10.350633748984739</v>
      </c>
      <c r="M14" s="42">
        <v>1.3</v>
      </c>
      <c r="P14" s="38"/>
    </row>
    <row r="15" spans="2:16" s="16" customFormat="1" ht="12.6" customHeight="1">
      <c r="B15" s="87">
        <v>1974</v>
      </c>
      <c r="C15" s="88">
        <f t="shared" si="5"/>
        <v>45.289710253410249</v>
      </c>
      <c r="D15" s="89">
        <f t="shared" si="0"/>
        <v>1.3194388573896645</v>
      </c>
      <c r="E15" s="88">
        <f t="shared" si="1"/>
        <v>328.54661598947712</v>
      </c>
      <c r="F15" s="90">
        <f t="shared" si="2"/>
        <v>50.125844042088488</v>
      </c>
      <c r="G15" s="88">
        <f t="shared" si="3"/>
        <v>373.83632624288748</v>
      </c>
      <c r="H15" s="89">
        <f t="shared" si="4"/>
        <v>9.1448553188993067</v>
      </c>
      <c r="I15" s="88">
        <f>A5a!K12</f>
        <v>3477.7875482365935</v>
      </c>
      <c r="J15" s="88">
        <f>A5a!R12</f>
        <v>983.99017463282053</v>
      </c>
      <c r="K15" s="91">
        <f>A5a!S12</f>
        <v>4461.777722869414</v>
      </c>
      <c r="L15" s="90">
        <v>9.9254944038276101</v>
      </c>
      <c r="M15" s="90">
        <v>1.9</v>
      </c>
      <c r="P15" s="38"/>
    </row>
    <row r="16" spans="2:16" ht="12.6" customHeight="1">
      <c r="B16" s="17">
        <v>1975</v>
      </c>
      <c r="C16" s="289">
        <f t="shared" si="5"/>
        <v>1486.1303895990641</v>
      </c>
      <c r="D16" s="79">
        <f t="shared" si="0"/>
        <v>42.732063675154741</v>
      </c>
      <c r="E16" s="289">
        <f t="shared" si="1"/>
        <v>1346.0607690239308</v>
      </c>
      <c r="F16" s="42">
        <f t="shared" si="2"/>
        <v>136.79615952732641</v>
      </c>
      <c r="G16" s="289">
        <f t="shared" si="3"/>
        <v>2832.1911586229944</v>
      </c>
      <c r="H16" s="79">
        <f t="shared" si="4"/>
        <v>63.476742557259982</v>
      </c>
      <c r="I16" s="289">
        <f>A5a!K13</f>
        <v>4963.9179378356575</v>
      </c>
      <c r="J16" s="289">
        <f>A5a!R13</f>
        <v>2330.0509436567513</v>
      </c>
      <c r="K16" s="290">
        <f>A5a!S13</f>
        <v>7293.9688814924084</v>
      </c>
      <c r="L16" s="42">
        <v>15.297176032558351</v>
      </c>
      <c r="M16" s="42">
        <v>4.5</v>
      </c>
      <c r="P16" s="38"/>
    </row>
    <row r="17" spans="2:18" s="16" customFormat="1" ht="12.6" customHeight="1">
      <c r="B17" s="87">
        <v>1976</v>
      </c>
      <c r="C17" s="88">
        <f t="shared" si="5"/>
        <v>2217.9385623859944</v>
      </c>
      <c r="D17" s="89">
        <f t="shared" si="0"/>
        <v>44.681209281897374</v>
      </c>
      <c r="E17" s="88">
        <f t="shared" si="1"/>
        <v>210.43872589987132</v>
      </c>
      <c r="F17" s="90">
        <f t="shared" si="2"/>
        <v>9.0315075072827184</v>
      </c>
      <c r="G17" s="88">
        <f t="shared" si="3"/>
        <v>2428.3772882858666</v>
      </c>
      <c r="H17" s="89">
        <f t="shared" si="4"/>
        <v>33.292948293864946</v>
      </c>
      <c r="I17" s="88">
        <f>A5a!K14</f>
        <v>7181.8565002216519</v>
      </c>
      <c r="J17" s="88">
        <f>A5a!R14</f>
        <v>2540.4896695566226</v>
      </c>
      <c r="K17" s="91">
        <f>A5a!S14</f>
        <v>9722.346169778275</v>
      </c>
      <c r="L17" s="90">
        <v>17.539392040827686</v>
      </c>
      <c r="M17" s="90">
        <v>4.5</v>
      </c>
      <c r="O17" s="43"/>
      <c r="P17" s="38"/>
    </row>
    <row r="18" spans="2:18" ht="12.6" customHeight="1">
      <c r="B18" s="17">
        <v>1977</v>
      </c>
      <c r="C18" s="289">
        <f t="shared" si="5"/>
        <v>1332.0930502968667</v>
      </c>
      <c r="D18" s="79">
        <f t="shared" si="0"/>
        <v>18.54803211754168</v>
      </c>
      <c r="E18" s="289">
        <f t="shared" si="1"/>
        <v>906.12850010537613</v>
      </c>
      <c r="F18" s="42">
        <f t="shared" si="2"/>
        <v>35.667474304806667</v>
      </c>
      <c r="G18" s="289">
        <f t="shared" si="3"/>
        <v>2238.2215504022424</v>
      </c>
      <c r="H18" s="79">
        <f t="shared" si="4"/>
        <v>23.021413878058681</v>
      </c>
      <c r="I18" s="289">
        <f>A5a!K15</f>
        <v>8513.9495505185187</v>
      </c>
      <c r="J18" s="289">
        <f>A5a!R15</f>
        <v>3446.6181696619988</v>
      </c>
      <c r="K18" s="290">
        <f>A5a!S15</f>
        <v>11960.567720180517</v>
      </c>
      <c r="L18" s="42">
        <v>19.519326945790755</v>
      </c>
      <c r="M18" s="42">
        <v>3.6</v>
      </c>
      <c r="O18" s="44"/>
      <c r="P18" s="38"/>
      <c r="R18" s="16"/>
    </row>
    <row r="19" spans="2:18" s="16" customFormat="1" ht="12.6" customHeight="1">
      <c r="B19" s="87">
        <v>1978</v>
      </c>
      <c r="C19" s="88">
        <f t="shared" si="5"/>
        <v>1597.8576048487321</v>
      </c>
      <c r="D19" s="89">
        <f t="shared" si="0"/>
        <v>18.767524935021711</v>
      </c>
      <c r="E19" s="88">
        <f t="shared" si="1"/>
        <v>915.60503768086346</v>
      </c>
      <c r="F19" s="90">
        <f t="shared" si="2"/>
        <v>26.565316858718198</v>
      </c>
      <c r="G19" s="88">
        <f t="shared" si="3"/>
        <v>2513.4626425295955</v>
      </c>
      <c r="H19" s="89">
        <f t="shared" si="4"/>
        <v>21.014576409184535</v>
      </c>
      <c r="I19" s="88">
        <f>A5a!K16</f>
        <v>10111.807155367251</v>
      </c>
      <c r="J19" s="88">
        <f>A5a!R16</f>
        <v>4362.2232073428622</v>
      </c>
      <c r="K19" s="91">
        <f>A5a!S16</f>
        <v>14474.030362710113</v>
      </c>
      <c r="L19" s="90">
        <v>22.33269314218823</v>
      </c>
      <c r="M19" s="90">
        <v>4.0999999999999996</v>
      </c>
      <c r="O19" s="43"/>
      <c r="P19" s="38"/>
    </row>
    <row r="20" spans="2:18" ht="12.6" customHeight="1">
      <c r="B20" s="17">
        <v>1979</v>
      </c>
      <c r="C20" s="289">
        <f t="shared" si="5"/>
        <v>2042.3319259027794</v>
      </c>
      <c r="D20" s="79">
        <f t="shared" si="0"/>
        <v>20.19749679283321</v>
      </c>
      <c r="E20" s="289">
        <f t="shared" si="1"/>
        <v>263.7369824785801</v>
      </c>
      <c r="F20" s="42">
        <f t="shared" si="2"/>
        <v>6.0459304795462039</v>
      </c>
      <c r="G20" s="289">
        <f t="shared" si="3"/>
        <v>2306.0689083813595</v>
      </c>
      <c r="H20" s="79">
        <f t="shared" si="4"/>
        <v>15.932458690445719</v>
      </c>
      <c r="I20" s="289">
        <f>A5a!K17</f>
        <v>12154.13908127003</v>
      </c>
      <c r="J20" s="289">
        <f>A5a!R17</f>
        <v>4625.9601898214423</v>
      </c>
      <c r="K20" s="290">
        <f>A5a!S17</f>
        <v>16780.099271091472</v>
      </c>
      <c r="L20" s="42">
        <v>23.603331441549429</v>
      </c>
      <c r="M20" s="42">
        <v>3.4</v>
      </c>
      <c r="O20" s="44"/>
      <c r="P20" s="38"/>
      <c r="R20" s="16"/>
    </row>
    <row r="21" spans="2:18" s="16" customFormat="1" ht="12.6" customHeight="1">
      <c r="B21" s="87">
        <v>1980</v>
      </c>
      <c r="C21" s="88">
        <v>181.68208541964927</v>
      </c>
      <c r="D21" s="89">
        <f t="shared" si="0"/>
        <v>1.4948165740478316</v>
      </c>
      <c r="E21" s="88">
        <f t="shared" si="1"/>
        <v>653.05262239922104</v>
      </c>
      <c r="F21" s="90">
        <f t="shared" si="2"/>
        <v>14.117125863645363</v>
      </c>
      <c r="G21" s="88">
        <f t="shared" si="3"/>
        <v>2200.6278932872083</v>
      </c>
      <c r="H21" s="89">
        <f t="shared" si="4"/>
        <v>13.114510574311202</v>
      </c>
      <c r="I21" s="88">
        <f>A5a!K18</f>
        <v>13701.714352158018</v>
      </c>
      <c r="J21" s="88">
        <f>A5a!R18</f>
        <v>5279.0128122206634</v>
      </c>
      <c r="K21" s="91">
        <f>A5a!S18</f>
        <v>18980.727164378681</v>
      </c>
      <c r="L21" s="90">
        <v>24.85718784955791</v>
      </c>
      <c r="M21" s="90">
        <v>2.9</v>
      </c>
      <c r="O21" s="43"/>
      <c r="P21" s="38"/>
    </row>
    <row r="22" spans="2:18" ht="12.6" customHeight="1">
      <c r="B22" s="17">
        <v>1981</v>
      </c>
      <c r="C22" s="289">
        <f t="shared" ref="C22:C39" si="6">(I22-I21)</f>
        <v>884.66094489219176</v>
      </c>
      <c r="D22" s="79">
        <f t="shared" si="0"/>
        <v>6.4565712155052895</v>
      </c>
      <c r="E22" s="289">
        <f t="shared" si="1"/>
        <v>1593.3155527132412</v>
      </c>
      <c r="F22" s="42">
        <f t="shared" si="2"/>
        <v>30.182073985969339</v>
      </c>
      <c r="G22" s="289">
        <f t="shared" si="3"/>
        <v>2477.9764976054357</v>
      </c>
      <c r="H22" s="79">
        <f t="shared" si="4"/>
        <v>13.055224260616733</v>
      </c>
      <c r="I22" s="289">
        <f>A5a!K19</f>
        <v>14586.37529705021</v>
      </c>
      <c r="J22" s="289">
        <f>A5a!R19</f>
        <v>6872.3283649339046</v>
      </c>
      <c r="K22" s="290">
        <f>A5a!S19</f>
        <v>21458.703661984116</v>
      </c>
      <c r="L22" s="42">
        <v>26.371661367785943</v>
      </c>
      <c r="M22" s="42">
        <v>2.5</v>
      </c>
      <c r="O22" s="44"/>
      <c r="P22" s="38"/>
    </row>
    <row r="23" spans="2:18" s="16" customFormat="1" ht="12.6" customHeight="1">
      <c r="B23" s="87">
        <v>1982</v>
      </c>
      <c r="C23" s="88">
        <f t="shared" si="6"/>
        <v>2363.1534196202083</v>
      </c>
      <c r="D23" s="89">
        <f t="shared" si="0"/>
        <v>16.201101174862178</v>
      </c>
      <c r="E23" s="88">
        <f t="shared" si="1"/>
        <v>1001.831355421029</v>
      </c>
      <c r="F23" s="90">
        <f t="shared" si="2"/>
        <v>14.577757380349857</v>
      </c>
      <c r="G23" s="88">
        <f t="shared" si="3"/>
        <v>3364.9847750412373</v>
      </c>
      <c r="H23" s="89">
        <f t="shared" si="4"/>
        <v>15.681211819904053</v>
      </c>
      <c r="I23" s="88">
        <f>A5a!K20</f>
        <v>16949.528716670418</v>
      </c>
      <c r="J23" s="88">
        <f>A5a!R20</f>
        <v>7874.1597203549336</v>
      </c>
      <c r="K23" s="91">
        <f>A5a!S20</f>
        <v>24823.688437025354</v>
      </c>
      <c r="L23" s="90">
        <v>28.385456649304469</v>
      </c>
      <c r="M23" s="90">
        <v>4</v>
      </c>
      <c r="O23" s="43"/>
      <c r="P23" s="38"/>
    </row>
    <row r="24" spans="2:18" ht="12.6" customHeight="1">
      <c r="B24" s="17">
        <v>1983</v>
      </c>
      <c r="C24" s="289">
        <f t="shared" si="6"/>
        <v>4169.327703611114</v>
      </c>
      <c r="D24" s="79">
        <f t="shared" si="0"/>
        <v>24.598487505498859</v>
      </c>
      <c r="E24" s="289">
        <f t="shared" si="1"/>
        <v>1252.8069882197324</v>
      </c>
      <c r="F24" s="42">
        <f t="shared" si="2"/>
        <v>15.910357837690157</v>
      </c>
      <c r="G24" s="289">
        <f t="shared" si="3"/>
        <v>5422.1346918308445</v>
      </c>
      <c r="H24" s="79">
        <f t="shared" si="4"/>
        <v>21.842582763581383</v>
      </c>
      <c r="I24" s="289">
        <f>A5a!K21</f>
        <v>21118.856420281532</v>
      </c>
      <c r="J24" s="289">
        <f>A5a!R21</f>
        <v>9126.966708574666</v>
      </c>
      <c r="K24" s="290">
        <f>A5a!S21</f>
        <v>30245.823128856198</v>
      </c>
      <c r="L24" s="42">
        <v>32.459745595343342</v>
      </c>
      <c r="M24" s="42">
        <v>5.3</v>
      </c>
      <c r="O24" s="44"/>
      <c r="P24" s="38"/>
    </row>
    <row r="25" spans="2:18" s="16" customFormat="1" ht="12.6" customHeight="1">
      <c r="B25" s="87">
        <v>1984</v>
      </c>
      <c r="C25" s="88">
        <f t="shared" si="6"/>
        <v>4376.9467235452721</v>
      </c>
      <c r="D25" s="89">
        <f t="shared" si="0"/>
        <v>20.725301770326272</v>
      </c>
      <c r="E25" s="88">
        <f t="shared" si="1"/>
        <v>-481.95170163441071</v>
      </c>
      <c r="F25" s="90">
        <f t="shared" si="2"/>
        <v>-5.2805243737946732</v>
      </c>
      <c r="G25" s="88">
        <f t="shared" si="3"/>
        <v>3894.9950219108614</v>
      </c>
      <c r="H25" s="89">
        <f t="shared" si="4"/>
        <v>12.877794746458129</v>
      </c>
      <c r="I25" s="88">
        <f>A5a!K22</f>
        <v>25495.803143826804</v>
      </c>
      <c r="J25" s="88">
        <f>A5a!R22</f>
        <v>8645.0150069402553</v>
      </c>
      <c r="K25" s="91">
        <f>A5a!S22</f>
        <v>34140.81815076706</v>
      </c>
      <c r="L25" s="90">
        <v>34.893898619716772</v>
      </c>
      <c r="M25" s="90">
        <v>4.4000000000000004</v>
      </c>
      <c r="O25" s="43"/>
      <c r="P25" s="38"/>
    </row>
    <row r="26" spans="2:18" ht="12.6" customHeight="1">
      <c r="B26" s="17">
        <v>1985</v>
      </c>
      <c r="C26" s="289">
        <f t="shared" si="6"/>
        <v>4074.5986642733078</v>
      </c>
      <c r="D26" s="79">
        <f t="shared" si="0"/>
        <v>15.981448559544098</v>
      </c>
      <c r="E26" s="289">
        <f t="shared" si="1"/>
        <v>-17.456014767119996</v>
      </c>
      <c r="F26" s="42">
        <f t="shared" si="2"/>
        <v>-0.2019200053800512</v>
      </c>
      <c r="G26" s="289">
        <f t="shared" si="3"/>
        <v>4057.1426495061896</v>
      </c>
      <c r="H26" s="79">
        <f t="shared" si="4"/>
        <v>11.883554259273179</v>
      </c>
      <c r="I26" s="289">
        <f>A5a!K23</f>
        <v>29570.401808100112</v>
      </c>
      <c r="J26" s="289">
        <f>A5a!R23</f>
        <v>8627.5589921731353</v>
      </c>
      <c r="K26" s="290">
        <f>A5a!S23</f>
        <v>38197.960800273249</v>
      </c>
      <c r="L26" s="42">
        <v>36.992724159837799</v>
      </c>
      <c r="M26" s="42">
        <v>4.4000000000000004</v>
      </c>
      <c r="O26" s="44"/>
      <c r="P26" s="38"/>
    </row>
    <row r="27" spans="2:18" s="16" customFormat="1" ht="12.6" customHeight="1">
      <c r="B27" s="87">
        <v>1986</v>
      </c>
      <c r="C27" s="88">
        <f t="shared" si="6"/>
        <v>6203.8763689745174</v>
      </c>
      <c r="D27" s="89">
        <f t="shared" si="0"/>
        <v>20.980020526048829</v>
      </c>
      <c r="E27" s="88">
        <f t="shared" si="1"/>
        <v>427.86857844669066</v>
      </c>
      <c r="F27" s="90">
        <f t="shared" si="2"/>
        <v>4.9593237071441667</v>
      </c>
      <c r="G27" s="88">
        <f t="shared" si="3"/>
        <v>6631.7449474212044</v>
      </c>
      <c r="H27" s="89">
        <f t="shared" si="4"/>
        <v>17.361515663353853</v>
      </c>
      <c r="I27" s="88">
        <f>A5a!K24</f>
        <v>35774.27817707463</v>
      </c>
      <c r="J27" s="88">
        <f>A5a!R24</f>
        <v>9055.4275706198259</v>
      </c>
      <c r="K27" s="91">
        <f>A5a!S24</f>
        <v>44829.705747694454</v>
      </c>
      <c r="L27" s="90">
        <v>41.222081497881476</v>
      </c>
      <c r="M27" s="90">
        <v>5.0999999999999996</v>
      </c>
      <c r="O27" s="43"/>
      <c r="P27" s="38"/>
    </row>
    <row r="28" spans="2:18" ht="12.6" customHeight="1">
      <c r="B28" s="17">
        <v>1987</v>
      </c>
      <c r="C28" s="289">
        <f t="shared" si="6"/>
        <v>5851.7837547146482</v>
      </c>
      <c r="D28" s="79">
        <f t="shared" si="0"/>
        <v>16.357517336197912</v>
      </c>
      <c r="E28" s="289">
        <f t="shared" si="1"/>
        <v>9.7236252116599644</v>
      </c>
      <c r="F28" s="42">
        <f t="shared" si="2"/>
        <v>0.10737897394495312</v>
      </c>
      <c r="G28" s="289">
        <f t="shared" si="3"/>
        <v>5861.5073799263118</v>
      </c>
      <c r="H28" s="79">
        <f t="shared" si="4"/>
        <v>13.075052093617106</v>
      </c>
      <c r="I28" s="289">
        <f>A5a!K25</f>
        <v>41626.061931789278</v>
      </c>
      <c r="J28" s="289">
        <f>A5a!R25</f>
        <v>9065.1511958314859</v>
      </c>
      <c r="K28" s="290">
        <f>A5a!S25</f>
        <v>50691.213127620766</v>
      </c>
      <c r="L28" s="42">
        <v>44.89372223800288</v>
      </c>
      <c r="M28" s="42">
        <v>4.7</v>
      </c>
      <c r="O28" s="44"/>
      <c r="P28" s="38"/>
    </row>
    <row r="29" spans="2:18" s="16" customFormat="1" ht="12.6" customHeight="1">
      <c r="B29" s="87">
        <v>1988</v>
      </c>
      <c r="C29" s="88">
        <f t="shared" si="6"/>
        <v>3131.0363872880625</v>
      </c>
      <c r="D29" s="89">
        <f t="shared" si="0"/>
        <v>7.5218174431651699</v>
      </c>
      <c r="E29" s="88">
        <f t="shared" si="1"/>
        <v>440.62266084314979</v>
      </c>
      <c r="F29" s="90">
        <f t="shared" si="2"/>
        <v>4.8606212000718259</v>
      </c>
      <c r="G29" s="88">
        <f t="shared" si="3"/>
        <v>3571.6590481312087</v>
      </c>
      <c r="H29" s="89">
        <f t="shared" si="4"/>
        <v>7.0459135375970581</v>
      </c>
      <c r="I29" s="88">
        <f>A5a!K26</f>
        <v>44757.09831907734</v>
      </c>
      <c r="J29" s="88">
        <f>A5a!R26</f>
        <v>9505.7738566746357</v>
      </c>
      <c r="K29" s="91">
        <f>A5a!S26</f>
        <v>54262.872175751974</v>
      </c>
      <c r="L29" s="90">
        <v>45.823871091447558</v>
      </c>
      <c r="M29" s="90">
        <v>4.0799772375677623</v>
      </c>
      <c r="O29" s="43"/>
      <c r="P29" s="38"/>
    </row>
    <row r="30" spans="2:18" ht="12.6" customHeight="1">
      <c r="B30" s="17">
        <v>1989</v>
      </c>
      <c r="C30" s="289">
        <f t="shared" si="6"/>
        <v>4248.6355675384912</v>
      </c>
      <c r="D30" s="79">
        <f t="shared" si="0"/>
        <v>9.4926519526569599</v>
      </c>
      <c r="E30" s="289">
        <f t="shared" si="1"/>
        <v>-361.03137286251149</v>
      </c>
      <c r="F30" s="42">
        <f t="shared" si="2"/>
        <v>-3.7980219002265385</v>
      </c>
      <c r="G30" s="289">
        <f t="shared" si="3"/>
        <v>3887.6041946759797</v>
      </c>
      <c r="H30" s="79">
        <f t="shared" si="4"/>
        <v>7.164390749690547</v>
      </c>
      <c r="I30" s="289">
        <f>A5a!K27</f>
        <v>49005.733886615832</v>
      </c>
      <c r="J30" s="289">
        <f>A5a!R27</f>
        <v>9144.7424838121242</v>
      </c>
      <c r="K30" s="290">
        <f>A5a!S27</f>
        <v>58150.476370427954</v>
      </c>
      <c r="L30" s="42">
        <v>45.908398274969912</v>
      </c>
      <c r="M30" s="42">
        <v>3.5977164647128164</v>
      </c>
      <c r="O30" s="44"/>
      <c r="P30" s="38"/>
    </row>
    <row r="31" spans="2:18" s="16" customFormat="1" ht="12.6" customHeight="1">
      <c r="B31" s="87">
        <v>1990</v>
      </c>
      <c r="C31" s="88">
        <f t="shared" si="6"/>
        <v>3772.8828586586169</v>
      </c>
      <c r="D31" s="89">
        <f t="shared" si="0"/>
        <v>7.6988600301097527</v>
      </c>
      <c r="E31" s="88">
        <f t="shared" si="1"/>
        <v>692.17967631519787</v>
      </c>
      <c r="F31" s="90">
        <f t="shared" si="2"/>
        <v>7.5691543806781132</v>
      </c>
      <c r="G31" s="88">
        <f t="shared" si="3"/>
        <v>4465.0625349738184</v>
      </c>
      <c r="H31" s="89">
        <f t="shared" si="4"/>
        <v>7.6784625228702286</v>
      </c>
      <c r="I31" s="88">
        <f>A5a!K28</f>
        <v>52778.616745274448</v>
      </c>
      <c r="J31" s="88">
        <f>A5a!R28</f>
        <v>9836.9221601273221</v>
      </c>
      <c r="K31" s="91">
        <f>A5a!S28</f>
        <v>62615.538905401772</v>
      </c>
      <c r="L31" s="90">
        <v>45.995018275472177</v>
      </c>
      <c r="M31" s="90">
        <v>3.3564694303057507</v>
      </c>
      <c r="O31" s="44"/>
      <c r="P31" s="38"/>
    </row>
    <row r="32" spans="2:18" ht="12.6" customHeight="1">
      <c r="B32" s="17">
        <v>1991</v>
      </c>
      <c r="C32" s="289">
        <f t="shared" si="6"/>
        <v>4581.0774474393693</v>
      </c>
      <c r="D32" s="79">
        <f t="shared" si="0"/>
        <v>8.6797982401642564</v>
      </c>
      <c r="E32" s="289">
        <f t="shared" si="1"/>
        <v>951.94145476479571</v>
      </c>
      <c r="F32" s="42">
        <f t="shared" si="2"/>
        <v>9.6772287029307389</v>
      </c>
      <c r="G32" s="289">
        <f t="shared" si="3"/>
        <v>5533.0189022041595</v>
      </c>
      <c r="H32" s="79">
        <f t="shared" si="4"/>
        <v>8.8364949003526547</v>
      </c>
      <c r="I32" s="289">
        <f>A5a!K29</f>
        <v>57359.694192713818</v>
      </c>
      <c r="J32" s="289">
        <f>A5a!R29</f>
        <v>10788.863614892118</v>
      </c>
      <c r="K32" s="290">
        <f>A5a!S29</f>
        <v>68148.557807605932</v>
      </c>
      <c r="L32" s="42">
        <v>46.693319677724681</v>
      </c>
      <c r="M32" s="42">
        <v>3.122186876073862</v>
      </c>
      <c r="O32" s="44"/>
      <c r="P32" s="38"/>
    </row>
    <row r="33" spans="2:16" s="16" customFormat="1" ht="12.6" customHeight="1">
      <c r="B33" s="87">
        <v>1992</v>
      </c>
      <c r="C33" s="88">
        <f t="shared" si="6"/>
        <v>2221.325116458218</v>
      </c>
      <c r="D33" s="89">
        <f t="shared" si="0"/>
        <v>3.8726237085489625</v>
      </c>
      <c r="E33" s="88">
        <f t="shared" si="1"/>
        <v>1721.0889297471695</v>
      </c>
      <c r="F33" s="90">
        <f t="shared" si="2"/>
        <v>15.952457934230541</v>
      </c>
      <c r="G33" s="88">
        <f t="shared" si="3"/>
        <v>3942.4140462053911</v>
      </c>
      <c r="H33" s="89">
        <f t="shared" si="4"/>
        <v>5.7850293139517994</v>
      </c>
      <c r="I33" s="88">
        <f>A5a!K30</f>
        <v>59581.019309172036</v>
      </c>
      <c r="J33" s="88">
        <f>A5a!R30</f>
        <v>12509.952544639287</v>
      </c>
      <c r="K33" s="91">
        <f>A5a!S30</f>
        <v>72090.971853811323</v>
      </c>
      <c r="L33" s="90">
        <v>46.755009584395665</v>
      </c>
      <c r="M33" s="90">
        <v>3.1294293459059741</v>
      </c>
      <c r="O33" s="44"/>
      <c r="P33" s="38"/>
    </row>
    <row r="34" spans="2:16" ht="12.6" customHeight="1">
      <c r="B34" s="17">
        <v>1993</v>
      </c>
      <c r="C34" s="289">
        <f t="shared" si="6"/>
        <v>5470.9054308408886</v>
      </c>
      <c r="D34" s="79">
        <f t="shared" si="0"/>
        <v>9.1822957953300488</v>
      </c>
      <c r="E34" s="289">
        <f t="shared" si="1"/>
        <v>2958.9834523956597</v>
      </c>
      <c r="F34" s="42">
        <f t="shared" si="2"/>
        <v>23.65303498823927</v>
      </c>
      <c r="G34" s="289">
        <f t="shared" si="3"/>
        <v>8429.8888832365483</v>
      </c>
      <c r="H34" s="79">
        <f t="shared" si="4"/>
        <v>11.693404411763211</v>
      </c>
      <c r="I34" s="289">
        <f>A5a!K31</f>
        <v>65051.924740012924</v>
      </c>
      <c r="J34" s="289">
        <f>A5a!R31</f>
        <v>15468.935997034947</v>
      </c>
      <c r="K34" s="290">
        <f>A5a!S31</f>
        <v>80520.860737047871</v>
      </c>
      <c r="L34" s="42">
        <v>50.554754481342179</v>
      </c>
      <c r="M34" s="42">
        <v>4.4824523070715694</v>
      </c>
      <c r="O34" s="44"/>
      <c r="P34" s="38"/>
    </row>
    <row r="35" spans="2:16" s="16" customFormat="1" ht="12.6" customHeight="1">
      <c r="B35" s="87">
        <v>1994</v>
      </c>
      <c r="C35" s="88">
        <f t="shared" si="6"/>
        <v>5052.343044846406</v>
      </c>
      <c r="D35" s="89">
        <f t="shared" si="0"/>
        <v>7.7666311412592988</v>
      </c>
      <c r="E35" s="88">
        <f t="shared" si="1"/>
        <v>3494.3787562771176</v>
      </c>
      <c r="F35" s="90">
        <f t="shared" si="2"/>
        <v>22.589651653784802</v>
      </c>
      <c r="G35" s="88">
        <f t="shared" si="3"/>
        <v>8546.7218011235236</v>
      </c>
      <c r="H35" s="89">
        <f t="shared" si="4"/>
        <v>10.614295131585887</v>
      </c>
      <c r="I35" s="88">
        <f>A5a!K32</f>
        <v>70104.26778485933</v>
      </c>
      <c r="J35" s="88">
        <f>A5a!R32</f>
        <v>18963.314753312065</v>
      </c>
      <c r="K35" s="91">
        <f>A5a!S32</f>
        <v>89067.582538171395</v>
      </c>
      <c r="L35" s="90">
        <v>53.26412329993768</v>
      </c>
      <c r="M35" s="90">
        <v>4.5553690984887671</v>
      </c>
      <c r="O35" s="44"/>
      <c r="P35" s="38"/>
    </row>
    <row r="36" spans="2:16" ht="12.6" customHeight="1">
      <c r="B36" s="17">
        <v>1995</v>
      </c>
      <c r="C36" s="289">
        <f t="shared" si="6"/>
        <v>6295.2985036663595</v>
      </c>
      <c r="D36" s="79">
        <f t="shared" si="0"/>
        <v>8.9799076469720678</v>
      </c>
      <c r="E36" s="289">
        <f t="shared" si="1"/>
        <v>2192.7792271970793</v>
      </c>
      <c r="F36" s="42">
        <f t="shared" si="2"/>
        <v>11.563269690569768</v>
      </c>
      <c r="G36" s="289">
        <f t="shared" si="3"/>
        <v>8488.0777308634424</v>
      </c>
      <c r="H36" s="79">
        <f t="shared" si="4"/>
        <v>9.5299293962825757</v>
      </c>
      <c r="I36" s="289">
        <f>A5a!K33</f>
        <v>76399.56628852569</v>
      </c>
      <c r="J36" s="289">
        <f>A5a!R33</f>
        <v>21156.093980509144</v>
      </c>
      <c r="K36" s="290">
        <f>A5a!S33</f>
        <v>97555.660269034837</v>
      </c>
      <c r="L36" s="42">
        <v>55.238295402096213</v>
      </c>
      <c r="M36" s="42">
        <v>4.8516122290546821</v>
      </c>
      <c r="O36" s="44"/>
      <c r="P36" s="38"/>
    </row>
    <row r="37" spans="2:16" s="16" customFormat="1" ht="12.6" customHeight="1">
      <c r="B37" s="87">
        <v>1996</v>
      </c>
      <c r="C37" s="88">
        <f t="shared" si="6"/>
        <v>3601.5565125760186</v>
      </c>
      <c r="D37" s="89">
        <f t="shared" si="0"/>
        <v>4.7141059662231743</v>
      </c>
      <c r="E37" s="88">
        <f t="shared" si="1"/>
        <v>356.30037135818202</v>
      </c>
      <c r="F37" s="90">
        <f t="shared" si="2"/>
        <v>1.6841500689420141</v>
      </c>
      <c r="G37" s="88">
        <f t="shared" si="3"/>
        <v>3957.8568839342042</v>
      </c>
      <c r="H37" s="89">
        <f t="shared" si="4"/>
        <v>4.0570243418161445</v>
      </c>
      <c r="I37" s="88">
        <f>A5a!K34</f>
        <v>80001.122801101708</v>
      </c>
      <c r="J37" s="88">
        <f>A5a!R34</f>
        <v>21512.394351867326</v>
      </c>
      <c r="K37" s="91">
        <f>A5a!S34</f>
        <v>101513.51715296904</v>
      </c>
      <c r="L37" s="90">
        <v>55.611388369050765</v>
      </c>
      <c r="M37" s="90">
        <v>3.5578136500591744</v>
      </c>
      <c r="O37" s="44"/>
      <c r="P37" s="38"/>
    </row>
    <row r="38" spans="2:16" ht="12.6" customHeight="1">
      <c r="B38" s="17">
        <v>1997</v>
      </c>
      <c r="C38" s="289">
        <f t="shared" si="6"/>
        <v>5098.75612595657</v>
      </c>
      <c r="D38" s="79">
        <f t="shared" si="0"/>
        <v>6.3733557073105906</v>
      </c>
      <c r="E38" s="289">
        <f t="shared" si="1"/>
        <v>647.44227960146236</v>
      </c>
      <c r="F38" s="42">
        <f t="shared" si="2"/>
        <v>3.009624447244585</v>
      </c>
      <c r="G38" s="289">
        <f t="shared" si="3"/>
        <v>5746.1984055580251</v>
      </c>
      <c r="H38" s="79">
        <f t="shared" si="4"/>
        <v>5.6605253829390758</v>
      </c>
      <c r="I38" s="289">
        <f>A5a!K35</f>
        <v>85099.878927058278</v>
      </c>
      <c r="J38" s="289">
        <f>A5a!R35</f>
        <v>22159.836631468788</v>
      </c>
      <c r="K38" s="290">
        <f>A5a!S35</f>
        <v>107259.71555852707</v>
      </c>
      <c r="L38" s="42">
        <v>56.834240758487155</v>
      </c>
      <c r="M38" s="42">
        <v>2.5884393284048568</v>
      </c>
      <c r="O38" s="44"/>
      <c r="P38" s="38"/>
    </row>
    <row r="39" spans="2:16" s="16" customFormat="1" ht="12.6" customHeight="1">
      <c r="B39" s="297">
        <v>1998</v>
      </c>
      <c r="C39" s="298">
        <f t="shared" si="6"/>
        <v>-1366.084603533367</v>
      </c>
      <c r="D39" s="299">
        <f t="shared" si="0"/>
        <v>-1.6052720882297378</v>
      </c>
      <c r="E39" s="298">
        <f t="shared" si="1"/>
        <v>5709.0648895736304</v>
      </c>
      <c r="F39" s="300">
        <f t="shared" si="2"/>
        <v>25.763118133579958</v>
      </c>
      <c r="G39" s="298">
        <f t="shared" si="3"/>
        <v>4342.9802860402706</v>
      </c>
      <c r="H39" s="299">
        <f t="shared" si="4"/>
        <v>4.0490320745541144</v>
      </c>
      <c r="I39" s="298">
        <f>A5a!K36</f>
        <v>83733.794323524911</v>
      </c>
      <c r="J39" s="298">
        <f>A5a!R36</f>
        <v>27868.901521042419</v>
      </c>
      <c r="K39" s="301">
        <f>A5a!S36</f>
        <v>111602.69584456734</v>
      </c>
      <c r="L39" s="300">
        <v>56.839613264831044</v>
      </c>
      <c r="M39" s="300">
        <v>2.4438414812694451</v>
      </c>
      <c r="O39" s="44"/>
    </row>
    <row r="40" spans="2:16" ht="12.75" customHeight="1">
      <c r="B40" s="17" t="s">
        <v>119</v>
      </c>
      <c r="C40" s="291" t="s">
        <v>28</v>
      </c>
      <c r="D40" s="79" t="s">
        <v>28</v>
      </c>
      <c r="E40" s="291" t="s">
        <v>28</v>
      </c>
      <c r="F40" s="56" t="s">
        <v>28</v>
      </c>
      <c r="G40" s="291" t="s">
        <v>28</v>
      </c>
      <c r="H40" s="79" t="s">
        <v>28</v>
      </c>
      <c r="I40" s="289">
        <f>A5a!K37</f>
        <v>97938.991339578337</v>
      </c>
      <c r="J40" s="289">
        <f>A5a!R37</f>
        <v>13663.664716612282</v>
      </c>
      <c r="K40" s="290">
        <f>A5a!S37</f>
        <v>111602.65605619061</v>
      </c>
      <c r="L40" s="42">
        <v>56.839613264831044</v>
      </c>
      <c r="M40" s="58">
        <v>2.4438414812694451</v>
      </c>
      <c r="O40" s="47"/>
    </row>
    <row r="41" spans="2:16" ht="12.6" customHeight="1">
      <c r="B41" s="87">
        <v>1999</v>
      </c>
      <c r="C41" s="95">
        <f t="shared" ref="C41:C46" si="7">(I41-I40)</f>
        <v>3256.840030421663</v>
      </c>
      <c r="D41" s="89">
        <f t="shared" ref="D41:D46" si="8">C41/I40*100</f>
        <v>3.3253763244604038</v>
      </c>
      <c r="E41" s="95">
        <f t="shared" ref="E41:E46" si="9">(J41-J40)</f>
        <v>3114.7339733877197</v>
      </c>
      <c r="F41" s="90">
        <f t="shared" ref="F41:F46" si="10">E41/J40*100</f>
        <v>22.7957435870102</v>
      </c>
      <c r="G41" s="95">
        <f t="shared" ref="G41:G46" si="11">(K41-K40)</f>
        <v>6371.5740038093936</v>
      </c>
      <c r="H41" s="89">
        <f t="shared" ref="H41:H46" si="12">G41/K40*100</f>
        <v>5.7091598255523435</v>
      </c>
      <c r="I41" s="88">
        <f>A5a!K38</f>
        <v>101195.83137</v>
      </c>
      <c r="J41" s="88">
        <f>A5a!R38</f>
        <v>16778.398690000002</v>
      </c>
      <c r="K41" s="91">
        <f>A5a!S38</f>
        <v>117974.23006</v>
      </c>
      <c r="L41" s="90">
        <v>57.872892853718781</v>
      </c>
      <c r="M41" s="94">
        <v>2.4310943352509602</v>
      </c>
      <c r="O41" s="47"/>
      <c r="P41" s="38"/>
    </row>
    <row r="42" spans="2:16" ht="12.6" customHeight="1">
      <c r="B42" s="17">
        <v>2000</v>
      </c>
      <c r="C42" s="292">
        <f t="shared" si="7"/>
        <v>2787.6746299999941</v>
      </c>
      <c r="D42" s="79">
        <f t="shared" si="8"/>
        <v>2.7547326725420964</v>
      </c>
      <c r="E42" s="292">
        <f t="shared" si="9"/>
        <v>-56.497690000000148</v>
      </c>
      <c r="F42" s="42">
        <f t="shared" si="10"/>
        <v>-0.33672873701393813</v>
      </c>
      <c r="G42" s="292">
        <f t="shared" si="11"/>
        <v>2731.1769400000048</v>
      </c>
      <c r="H42" s="79">
        <f t="shared" si="12"/>
        <v>2.3150623137027191</v>
      </c>
      <c r="I42" s="289">
        <f>A5a!K39</f>
        <v>103983.50599999999</v>
      </c>
      <c r="J42" s="289">
        <f>A5a!R39</f>
        <v>16721.901000000002</v>
      </c>
      <c r="K42" s="290">
        <f>A5a!S39</f>
        <v>120705.40700000001</v>
      </c>
      <c r="L42" s="42">
        <v>56.508308235857896</v>
      </c>
      <c r="M42" s="58">
        <v>1.3358677258842309</v>
      </c>
      <c r="O42" s="47"/>
      <c r="P42" s="38"/>
    </row>
    <row r="43" spans="2:16" ht="12.6" customHeight="1">
      <c r="B43" s="87">
        <v>2001</v>
      </c>
      <c r="C43" s="95">
        <f t="shared" si="7"/>
        <v>1236.4520000000048</v>
      </c>
      <c r="D43" s="89">
        <f t="shared" si="8"/>
        <v>1.1890847381122203</v>
      </c>
      <c r="E43" s="95">
        <f t="shared" si="9"/>
        <v>-529.35100000000239</v>
      </c>
      <c r="F43" s="90">
        <f t="shared" si="10"/>
        <v>-3.1656149620787875</v>
      </c>
      <c r="G43" s="95">
        <f t="shared" si="11"/>
        <v>707.10099999999511</v>
      </c>
      <c r="H43" s="89">
        <f t="shared" si="12"/>
        <v>0.58580722900010196</v>
      </c>
      <c r="I43" s="88">
        <f>A5a!K40</f>
        <v>105219.958</v>
      </c>
      <c r="J43" s="88">
        <f>A5a!R40</f>
        <v>16192.55</v>
      </c>
      <c r="K43" s="91">
        <f>A5a!S40</f>
        <v>121412.508</v>
      </c>
      <c r="L43" s="90">
        <v>55.056100240898672</v>
      </c>
      <c r="M43" s="94">
        <v>0.64151434060483592</v>
      </c>
      <c r="O43" s="38"/>
      <c r="P43" s="38"/>
    </row>
    <row r="44" spans="2:16" ht="12.6" customHeight="1">
      <c r="B44" s="17">
        <v>2002</v>
      </c>
      <c r="C44" s="292">
        <f t="shared" si="7"/>
        <v>3028.2360000000044</v>
      </c>
      <c r="D44" s="79">
        <f t="shared" si="8"/>
        <v>2.87800533050964</v>
      </c>
      <c r="E44" s="292">
        <f t="shared" si="9"/>
        <v>-487.39599999999882</v>
      </c>
      <c r="F44" s="42">
        <f t="shared" si="10"/>
        <v>-3.0100015130414843</v>
      </c>
      <c r="G44" s="292">
        <f t="shared" si="11"/>
        <v>2540.8399999999965</v>
      </c>
      <c r="H44" s="79">
        <f t="shared" si="12"/>
        <v>2.0927333121229954</v>
      </c>
      <c r="I44" s="289">
        <f>A5a!K41</f>
        <v>108248.194</v>
      </c>
      <c r="J44" s="289">
        <f>A5a!R41</f>
        <v>15705.154</v>
      </c>
      <c r="K44" s="290">
        <f>A5a!S41</f>
        <v>123953.348</v>
      </c>
      <c r="L44" s="42">
        <v>54.668766261065372</v>
      </c>
      <c r="M44" s="58">
        <v>1.0540488546329554</v>
      </c>
      <c r="O44" s="38"/>
      <c r="P44" s="38"/>
    </row>
    <row r="45" spans="2:16" ht="12.6" customHeight="1">
      <c r="B45" s="87">
        <v>2003</v>
      </c>
      <c r="C45" s="95">
        <f t="shared" si="7"/>
        <v>4730.372000000003</v>
      </c>
      <c r="D45" s="89">
        <f t="shared" si="8"/>
        <v>4.3699315667104823</v>
      </c>
      <c r="E45" s="95">
        <f t="shared" si="9"/>
        <v>-1806.0850000000009</v>
      </c>
      <c r="F45" s="90">
        <f t="shared" si="10"/>
        <v>-11.499950907835739</v>
      </c>
      <c r="G45" s="95">
        <f t="shared" si="11"/>
        <v>2924.2880000000005</v>
      </c>
      <c r="H45" s="89">
        <f t="shared" si="12"/>
        <v>2.359184360232045</v>
      </c>
      <c r="I45" s="88">
        <f>A5a!K42</f>
        <v>112978.56600000001</v>
      </c>
      <c r="J45" s="88">
        <f>A5a!R42</f>
        <v>13899.069</v>
      </c>
      <c r="K45" s="91">
        <f>A5a!S42</f>
        <v>126877.636</v>
      </c>
      <c r="L45" s="90">
        <v>54.721076411239011</v>
      </c>
      <c r="M45" s="94">
        <v>1.5084804887476784</v>
      </c>
      <c r="N45" s="40"/>
      <c r="O45" s="38"/>
      <c r="P45" s="38"/>
    </row>
    <row r="46" spans="2:16" ht="12.6" customHeight="1">
      <c r="B46" s="17">
        <v>2004</v>
      </c>
      <c r="C46" s="292">
        <f t="shared" si="7"/>
        <v>9459.9699999999866</v>
      </c>
      <c r="D46" s="79">
        <f t="shared" si="8"/>
        <v>8.373243115866762</v>
      </c>
      <c r="E46" s="292">
        <f t="shared" si="9"/>
        <v>-787.18399999999929</v>
      </c>
      <c r="F46" s="42">
        <f t="shared" si="10"/>
        <v>-5.6635735817988913</v>
      </c>
      <c r="G46" s="292">
        <f t="shared" si="11"/>
        <v>8672.7840000000142</v>
      </c>
      <c r="H46" s="79">
        <f t="shared" si="12"/>
        <v>6.8355498048529331</v>
      </c>
      <c r="I46" s="289">
        <f>A5a!K43</f>
        <v>122438.53599999999</v>
      </c>
      <c r="J46" s="289">
        <f>A5a!R43</f>
        <v>13111.885</v>
      </c>
      <c r="K46" s="290">
        <f>A5a!S43</f>
        <v>135550.42000000001</v>
      </c>
      <c r="L46" s="42">
        <v>55.932080237457946</v>
      </c>
      <c r="M46" s="58">
        <v>1.9105150894917107</v>
      </c>
      <c r="O46" s="38"/>
      <c r="P46" s="38"/>
    </row>
    <row r="47" spans="2:16" ht="12.6" customHeight="1">
      <c r="B47" s="87">
        <v>2005</v>
      </c>
      <c r="C47" s="95">
        <f t="shared" ref="C47:C51" si="13">(I47-I46)</f>
        <v>7255.939000000013</v>
      </c>
      <c r="D47" s="89">
        <f t="shared" ref="D47:D51" si="14">C47/I46*100</f>
        <v>5.9261889573720588</v>
      </c>
      <c r="E47" s="95">
        <f t="shared" ref="E47:E51" si="15">(J47-J46)</f>
        <v>-1477.2479999999996</v>
      </c>
      <c r="F47" s="90">
        <f t="shared" ref="F47:F51" si="16">E47/J46*100</f>
        <v>-11.266480753911429</v>
      </c>
      <c r="G47" s="95">
        <f t="shared" ref="G47:G51" si="17">(K47-K46)</f>
        <v>5778.6919999999809</v>
      </c>
      <c r="H47" s="89">
        <f t="shared" ref="H47:H51" si="18">G47/K46*100</f>
        <v>4.2631310179636328</v>
      </c>
      <c r="I47" s="88">
        <f>A5a!K44</f>
        <v>129694.47500000001</v>
      </c>
      <c r="J47" s="88">
        <f>A5a!R44</f>
        <v>11634.637000000001</v>
      </c>
      <c r="K47" s="91">
        <f>A5a!S44</f>
        <v>141329.11199999999</v>
      </c>
      <c r="L47" s="90">
        <v>55.624952511566214</v>
      </c>
      <c r="M47" s="94">
        <v>1.7901798887946581</v>
      </c>
      <c r="O47" s="38"/>
      <c r="P47" s="38"/>
    </row>
    <row r="48" spans="2:16" ht="12.6" customHeight="1">
      <c r="B48" s="17">
        <v>2006</v>
      </c>
      <c r="C48" s="292">
        <f t="shared" si="13"/>
        <v>7251.9489999999932</v>
      </c>
      <c r="D48" s="79">
        <f t="shared" si="14"/>
        <v>5.5915635573527656</v>
      </c>
      <c r="E48" s="292">
        <f t="shared" si="15"/>
        <v>-3315.84</v>
      </c>
      <c r="F48" s="42">
        <f t="shared" si="16"/>
        <v>-28.499728869925207</v>
      </c>
      <c r="G48" s="292">
        <f t="shared" si="17"/>
        <v>3936.1089999999967</v>
      </c>
      <c r="H48" s="79">
        <f t="shared" si="18"/>
        <v>2.785065967158979</v>
      </c>
      <c r="I48" s="289">
        <f>A5a!K45</f>
        <v>136946.424</v>
      </c>
      <c r="J48" s="289">
        <f>A5a!R45</f>
        <v>8318.7970000000005</v>
      </c>
      <c r="K48" s="290">
        <f>A5a!S45</f>
        <v>145265.22099999999</v>
      </c>
      <c r="L48" s="42">
        <v>54.238968612772631</v>
      </c>
      <c r="M48" s="58">
        <v>1.6490279175516511</v>
      </c>
      <c r="O48" s="38"/>
      <c r="P48" s="38"/>
    </row>
    <row r="49" spans="2:16" ht="12.6" customHeight="1">
      <c r="B49" s="87">
        <v>2007</v>
      </c>
      <c r="C49" s="95">
        <f t="shared" si="13"/>
        <v>3135.9919999999984</v>
      </c>
      <c r="D49" s="89">
        <f t="shared" si="14"/>
        <v>2.2899407727506622</v>
      </c>
      <c r="E49" s="95">
        <f t="shared" si="15"/>
        <v>-1024.8800000000001</v>
      </c>
      <c r="F49" s="90">
        <f t="shared" si="16"/>
        <v>-12.320050603470671</v>
      </c>
      <c r="G49" s="95">
        <f t="shared" si="17"/>
        <v>2111.1120000000228</v>
      </c>
      <c r="H49" s="89">
        <f t="shared" si="18"/>
        <v>1.453281098852989</v>
      </c>
      <c r="I49" s="88">
        <f>A5a!K46</f>
        <v>140082.416</v>
      </c>
      <c r="J49" s="88">
        <f>A5a!R46</f>
        <v>7293.9170000000004</v>
      </c>
      <c r="K49" s="91">
        <f>A5a!S46</f>
        <v>147376.33300000001</v>
      </c>
      <c r="L49" s="90">
        <v>51.897101228279439</v>
      </c>
      <c r="M49" s="94">
        <v>1.010500930869753</v>
      </c>
      <c r="O49" s="38"/>
      <c r="P49" s="38"/>
    </row>
    <row r="50" spans="2:16" s="57" customFormat="1" ht="12.6" customHeight="1">
      <c r="B50" s="17">
        <v>2008</v>
      </c>
      <c r="C50" s="292">
        <f t="shared" si="13"/>
        <v>14019.360000000015</v>
      </c>
      <c r="D50" s="79">
        <f t="shared" si="14"/>
        <v>10.007937041862567</v>
      </c>
      <c r="E50" s="292">
        <f t="shared" si="15"/>
        <v>575.54500000000007</v>
      </c>
      <c r="F50" s="42">
        <f t="shared" si="16"/>
        <v>7.8907533496748048</v>
      </c>
      <c r="G50" s="292">
        <f t="shared" si="17"/>
        <v>14594.904999999999</v>
      </c>
      <c r="H50" s="79">
        <f t="shared" si="18"/>
        <v>9.9031538530681171</v>
      </c>
      <c r="I50" s="289">
        <f>A5a!K47</f>
        <v>154101.77600000001</v>
      </c>
      <c r="J50" s="289">
        <f>A5a!R47</f>
        <v>7869.4620000000004</v>
      </c>
      <c r="K50" s="290">
        <f>A5a!S47</f>
        <v>161971.23800000001</v>
      </c>
      <c r="L50" s="42">
        <v>55.136908779593909</v>
      </c>
      <c r="M50" s="58">
        <v>3.2557317939306856</v>
      </c>
      <c r="O50" s="63"/>
      <c r="P50" s="63"/>
    </row>
    <row r="51" spans="2:16" s="57" customFormat="1" ht="12.6" customHeight="1">
      <c r="B51" s="87">
        <v>2009</v>
      </c>
      <c r="C51" s="95">
        <f t="shared" si="13"/>
        <v>9521.4109999999928</v>
      </c>
      <c r="D51" s="89">
        <f t="shared" si="14"/>
        <v>6.1786510494207363</v>
      </c>
      <c r="E51" s="95">
        <f t="shared" si="15"/>
        <v>-2777.2250000000004</v>
      </c>
      <c r="F51" s="90">
        <f t="shared" si="16"/>
        <v>-35.291167299619723</v>
      </c>
      <c r="G51" s="95">
        <f t="shared" si="17"/>
        <v>6744.185999999987</v>
      </c>
      <c r="H51" s="89">
        <f t="shared" si="18"/>
        <v>4.1638170352195409</v>
      </c>
      <c r="I51" s="88">
        <f>A5a!K48</f>
        <v>163623.18700000001</v>
      </c>
      <c r="J51" s="88">
        <f>A5a!R48</f>
        <v>5092.2370000000001</v>
      </c>
      <c r="K51" s="91">
        <f>A5a!S48</f>
        <v>168715.424</v>
      </c>
      <c r="L51" s="90">
        <v>58.572790942540095</v>
      </c>
      <c r="M51" s="94">
        <v>2.45799015778227</v>
      </c>
      <c r="O51" s="63"/>
      <c r="P51" s="63"/>
    </row>
    <row r="52" spans="2:16" s="57" customFormat="1" ht="12.6" customHeight="1">
      <c r="B52" s="17">
        <v>2010</v>
      </c>
      <c r="C52" s="292">
        <f t="shared" ref="C52:C53" si="19">(I52-I51)</f>
        <v>9291.0829999999842</v>
      </c>
      <c r="D52" s="79">
        <f t="shared" ref="D52:D53" si="20">C52/I51*100</f>
        <v>5.6783412976792738</v>
      </c>
      <c r="E52" s="292">
        <f t="shared" ref="E52:E53" si="21">(J52-J51)</f>
        <v>-1236.1640000000002</v>
      </c>
      <c r="F52" s="42">
        <f t="shared" ref="F52:F54" si="22">E52/J51*100</f>
        <v>-24.275460863270901</v>
      </c>
      <c r="G52" s="292">
        <f t="shared" ref="G52:G53" si="23">(K52-K51)</f>
        <v>8054.9189999999944</v>
      </c>
      <c r="H52" s="79">
        <f t="shared" ref="H52:H53" si="24">G52/K51*100</f>
        <v>4.7742635551803456</v>
      </c>
      <c r="I52" s="289">
        <f>A5a!K49</f>
        <v>172914.27</v>
      </c>
      <c r="J52" s="289">
        <f>A5a!R49</f>
        <v>3856.0729999999999</v>
      </c>
      <c r="K52" s="290">
        <f>A5a!S49</f>
        <v>176770.34299999999</v>
      </c>
      <c r="L52" s="42">
        <v>59.740571032707322</v>
      </c>
      <c r="M52" s="58">
        <v>2.6538735125418338</v>
      </c>
      <c r="O52" s="63"/>
      <c r="P52" s="63"/>
    </row>
    <row r="53" spans="2:16" s="57" customFormat="1" ht="12.6" customHeight="1">
      <c r="B53" s="87">
        <v>2011</v>
      </c>
      <c r="C53" s="95">
        <f t="shared" si="19"/>
        <v>7636.8850000000093</v>
      </c>
      <c r="D53" s="89">
        <f t="shared" si="20"/>
        <v>4.4165730219952408</v>
      </c>
      <c r="E53" s="95">
        <f t="shared" si="21"/>
        <v>-1231.665</v>
      </c>
      <c r="F53" s="90">
        <f t="shared" si="22"/>
        <v>-31.940915018984338</v>
      </c>
      <c r="G53" s="95">
        <f t="shared" si="23"/>
        <v>6405.2200000000012</v>
      </c>
      <c r="H53" s="89">
        <f t="shared" si="24"/>
        <v>3.6234698034160635</v>
      </c>
      <c r="I53" s="88">
        <f>A5a!K50</f>
        <v>180551.155</v>
      </c>
      <c r="J53" s="88">
        <f>A5a!R50</f>
        <v>2624.4079999999999</v>
      </c>
      <c r="K53" s="91">
        <f>A5a!S50</f>
        <v>183175.56299999999</v>
      </c>
      <c r="L53" s="90">
        <v>59.064378239641357</v>
      </c>
      <c r="M53" s="94">
        <v>1.4064126037859181</v>
      </c>
      <c r="O53" s="63"/>
      <c r="P53" s="63"/>
    </row>
    <row r="54" spans="2:16" ht="12.6" customHeight="1">
      <c r="B54" s="17">
        <v>2012</v>
      </c>
      <c r="C54" s="292">
        <f t="shared" ref="C54" si="25">(I54-I53)</f>
        <v>8999</v>
      </c>
      <c r="D54" s="79">
        <f t="shared" ref="D54" si="26">C54/I53*100</f>
        <v>4.9841830145035626</v>
      </c>
      <c r="E54" s="292">
        <v>-2624.4079999999999</v>
      </c>
      <c r="F54" s="42">
        <f t="shared" si="22"/>
        <v>-100</v>
      </c>
      <c r="G54" s="292">
        <f t="shared" ref="G54" si="27">(K54-K53)</f>
        <v>6374.5920000000042</v>
      </c>
      <c r="H54" s="79">
        <f t="shared" ref="H54" si="28">G54/K53*100</f>
        <v>3.4800449883153921</v>
      </c>
      <c r="I54" s="289">
        <f>A5a!K51</f>
        <v>189550.155</v>
      </c>
      <c r="J54" s="291" t="str">
        <f>A5a!R51</f>
        <v>-</v>
      </c>
      <c r="K54" s="290">
        <f>A5a!S51</f>
        <v>189550.155</v>
      </c>
      <c r="L54" s="42">
        <v>59.484809126756687</v>
      </c>
      <c r="M54" s="58">
        <v>2.180838247382316</v>
      </c>
      <c r="O54" s="38"/>
      <c r="P54" s="38"/>
    </row>
    <row r="55" spans="2:16" ht="12.6" customHeight="1">
      <c r="B55" s="87">
        <v>2013</v>
      </c>
      <c r="C55" s="95">
        <f t="shared" ref="C55" si="29">(I55-I54)</f>
        <v>4391.6873199999973</v>
      </c>
      <c r="D55" s="89">
        <f t="shared" ref="D55" si="30">C55/I54*100</f>
        <v>2.3168998833052905</v>
      </c>
      <c r="E55" s="96" t="s">
        <v>14</v>
      </c>
      <c r="F55" s="93" t="s">
        <v>14</v>
      </c>
      <c r="G55" s="95">
        <f t="shared" ref="G55" si="31">(K55-K54)</f>
        <v>4391.6873199999973</v>
      </c>
      <c r="H55" s="89">
        <f t="shared" ref="H55" si="32">G55/K54*100</f>
        <v>2.3168998833052905</v>
      </c>
      <c r="I55" s="88">
        <f>A5a!K52</f>
        <v>193941.84232</v>
      </c>
      <c r="J55" s="92" t="str">
        <f>A5a!R52</f>
        <v>-</v>
      </c>
      <c r="K55" s="91">
        <f>A5a!S52</f>
        <v>193941.84232</v>
      </c>
      <c r="L55" s="90">
        <v>59.875188345411779</v>
      </c>
      <c r="M55" s="94">
        <v>1.2975855622947348</v>
      </c>
      <c r="O55" s="38"/>
      <c r="P55" s="38"/>
    </row>
    <row r="56" spans="2:16" ht="12.6" customHeight="1">
      <c r="B56" s="17">
        <v>2014</v>
      </c>
      <c r="C56" s="292">
        <f t="shared" ref="C56" si="33">(I56-I55)</f>
        <v>2269.3305000000109</v>
      </c>
      <c r="D56" s="79">
        <f t="shared" ref="D56" si="34">C56/I55*100</f>
        <v>1.1701087670682548</v>
      </c>
      <c r="E56" s="293" t="s">
        <v>14</v>
      </c>
      <c r="F56" s="56" t="s">
        <v>14</v>
      </c>
      <c r="G56" s="292">
        <f t="shared" ref="G56" si="35">(K56-K55)</f>
        <v>2269.3305000000109</v>
      </c>
      <c r="H56" s="79">
        <f t="shared" ref="H56" si="36">G56/K55*100</f>
        <v>1.1701087670682548</v>
      </c>
      <c r="I56" s="289">
        <f>A5a!K53</f>
        <v>196211.17282000001</v>
      </c>
      <c r="J56" s="291" t="str">
        <f>A5a!R53</f>
        <v>-</v>
      </c>
      <c r="K56" s="290">
        <f>A5a!S53</f>
        <v>196211.17282000001</v>
      </c>
      <c r="L56" s="42">
        <v>58.896440061562771</v>
      </c>
      <c r="M56" s="58">
        <v>0.95725368830016921</v>
      </c>
      <c r="O56" s="38"/>
      <c r="P56" s="38"/>
    </row>
    <row r="57" spans="2:16" ht="12.6" customHeight="1">
      <c r="B57" s="305">
        <v>2015</v>
      </c>
      <c r="C57" s="95">
        <f t="shared" ref="C57" si="37">(I57-I56)</f>
        <v>2901.4991799999843</v>
      </c>
      <c r="D57" s="306">
        <f t="shared" ref="D57" si="38">C57/I56*100</f>
        <v>1.4787634864512831</v>
      </c>
      <c r="E57" s="96" t="s">
        <v>14</v>
      </c>
      <c r="F57" s="307" t="s">
        <v>14</v>
      </c>
      <c r="G57" s="95">
        <f t="shared" ref="G57" si="39">(K57-K56)</f>
        <v>2901.4991799999843</v>
      </c>
      <c r="H57" s="306">
        <f t="shared" ref="H57" si="40">G57/K56*100</f>
        <v>1.4787634864512831</v>
      </c>
      <c r="I57" s="95">
        <f>A5a!K54</f>
        <v>199112.67199999999</v>
      </c>
      <c r="J57" s="96" t="str">
        <f>A5a!R54</f>
        <v>-</v>
      </c>
      <c r="K57" s="308">
        <f>A5a!S54</f>
        <v>199112.67199999999</v>
      </c>
      <c r="L57" s="94">
        <v>57.838126658617696</v>
      </c>
      <c r="M57" s="94">
        <v>0.54061931825162712</v>
      </c>
      <c r="O57" s="43"/>
      <c r="P57" s="38"/>
    </row>
    <row r="58" spans="2:16" ht="12.6" customHeight="1">
      <c r="B58" s="380">
        <v>2016</v>
      </c>
      <c r="C58" s="381">
        <f t="shared" ref="C58" si="41">(I58-I57)</f>
        <v>8638.5873200000206</v>
      </c>
      <c r="D58" s="382">
        <f t="shared" ref="D58" si="42">C58/I57*100</f>
        <v>4.3385422099101865</v>
      </c>
      <c r="E58" s="383" t="s">
        <v>14</v>
      </c>
      <c r="F58" s="384" t="s">
        <v>14</v>
      </c>
      <c r="G58" s="381">
        <f t="shared" ref="G58" si="43">(K58-K57)</f>
        <v>8638.5873200000206</v>
      </c>
      <c r="H58" s="382">
        <f t="shared" ref="H58" si="44">G58/K57*100</f>
        <v>4.3385422099101865</v>
      </c>
      <c r="I58" s="381">
        <f>A5a!K55</f>
        <v>207751.25932000001</v>
      </c>
      <c r="J58" s="383" t="str">
        <f>A5a!R55</f>
        <v>-</v>
      </c>
      <c r="K58" s="385">
        <f>A5a!S55</f>
        <v>207751.25932000001</v>
      </c>
      <c r="L58" s="386">
        <v>58.318174472644927</v>
      </c>
      <c r="M58" s="386">
        <v>1.4021484422456039</v>
      </c>
      <c r="O58" s="43"/>
      <c r="P58" s="38"/>
    </row>
    <row r="59" spans="2:16" s="74" customFormat="1" ht="12.6" customHeight="1" thickBot="1">
      <c r="B59" s="439">
        <v>2017</v>
      </c>
      <c r="C59" s="440">
        <f t="shared" ref="C59" si="45">(I59-I58)</f>
        <v>3489.2170999999798</v>
      </c>
      <c r="D59" s="441">
        <f t="shared" ref="D59" si="46">C59/I58*100</f>
        <v>1.6795167025320055</v>
      </c>
      <c r="E59" s="442" t="s">
        <v>14</v>
      </c>
      <c r="F59" s="443" t="s">
        <v>14</v>
      </c>
      <c r="G59" s="440">
        <f t="shared" ref="G59" si="47">(K59-K58)</f>
        <v>3489.2170999999798</v>
      </c>
      <c r="H59" s="441">
        <f t="shared" ref="H59" si="48">G59/K58*100</f>
        <v>1.6795167025320055</v>
      </c>
      <c r="I59" s="440">
        <f>A5a!K56</f>
        <v>211240.47641999999</v>
      </c>
      <c r="J59" s="442" t="str">
        <f>A5a!R56</f>
        <v>-</v>
      </c>
      <c r="K59" s="444">
        <f>A5a!S56</f>
        <v>211240.47641999999</v>
      </c>
      <c r="L59" s="445">
        <v>57.10758347996746</v>
      </c>
      <c r="M59" s="445">
        <v>1.8579710623878272</v>
      </c>
      <c r="O59" s="387"/>
      <c r="P59" s="388"/>
    </row>
    <row r="60" spans="2:16" ht="14.45" customHeight="1" thickTop="1">
      <c r="B60" s="325" t="s">
        <v>131</v>
      </c>
      <c r="C60" s="329"/>
      <c r="D60" s="330"/>
      <c r="E60" s="327"/>
      <c r="F60" s="327"/>
      <c r="G60" s="327"/>
      <c r="H60" s="327"/>
      <c r="I60" s="327"/>
      <c r="J60" s="327"/>
      <c r="K60" s="327"/>
      <c r="L60" s="331"/>
      <c r="M60" s="331"/>
      <c r="P60" s="38"/>
    </row>
    <row r="61" spans="2:16" ht="10.9" customHeight="1">
      <c r="B61" s="327" t="s">
        <v>132</v>
      </c>
      <c r="C61" s="327"/>
      <c r="D61" s="318"/>
      <c r="E61" s="327"/>
      <c r="F61" s="327"/>
      <c r="G61" s="327"/>
      <c r="H61" s="327"/>
      <c r="I61" s="327"/>
      <c r="J61" s="327"/>
      <c r="K61" s="327"/>
      <c r="L61" s="331"/>
      <c r="M61" s="331"/>
    </row>
    <row r="62" spans="2:16" ht="10.9" customHeight="1">
      <c r="B62" s="326" t="s">
        <v>83</v>
      </c>
      <c r="C62" s="327"/>
      <c r="D62" s="318"/>
      <c r="E62" s="327"/>
      <c r="F62" s="327"/>
      <c r="G62" s="327"/>
      <c r="H62" s="327"/>
      <c r="I62" s="327"/>
      <c r="J62" s="327"/>
      <c r="K62" s="327"/>
      <c r="L62" s="331"/>
      <c r="M62" s="331"/>
    </row>
    <row r="63" spans="2:16" ht="10.9" customHeight="1">
      <c r="B63" s="326" t="s">
        <v>139</v>
      </c>
      <c r="C63" s="327"/>
      <c r="D63" s="318"/>
      <c r="E63" s="327"/>
      <c r="F63" s="327"/>
      <c r="G63" s="327"/>
      <c r="H63" s="327"/>
      <c r="I63" s="327"/>
      <c r="J63" s="327"/>
      <c r="K63" s="327"/>
      <c r="L63" s="331"/>
      <c r="M63" s="331"/>
    </row>
    <row r="64" spans="2:16" ht="10.9" customHeight="1" thickBot="1">
      <c r="B64" s="309" t="s">
        <v>85</v>
      </c>
      <c r="C64" s="328"/>
      <c r="D64" s="324"/>
      <c r="E64" s="328"/>
      <c r="F64" s="328"/>
      <c r="G64" s="328"/>
      <c r="H64" s="328"/>
      <c r="I64" s="328"/>
      <c r="J64" s="328"/>
      <c r="K64" s="328"/>
      <c r="L64" s="332"/>
      <c r="M64" s="332"/>
    </row>
    <row r="65" spans="2:13" ht="8.25" customHeight="1" thickTop="1">
      <c r="B65" s="17"/>
      <c r="C65" s="294"/>
      <c r="D65" s="296"/>
      <c r="E65" s="294"/>
      <c r="F65" s="294"/>
      <c r="G65" s="294"/>
      <c r="H65" s="294"/>
      <c r="I65" s="294"/>
      <c r="J65" s="294"/>
      <c r="K65" s="294"/>
      <c r="L65" s="295"/>
      <c r="M65" s="295"/>
    </row>
    <row r="66" spans="2:13" ht="12" customHeight="1">
      <c r="C66" s="5"/>
      <c r="D66" s="41"/>
      <c r="E66" s="5"/>
      <c r="F66" s="5"/>
      <c r="G66" s="5"/>
      <c r="H66" s="5"/>
      <c r="I66" s="5"/>
      <c r="J66" s="5"/>
      <c r="K66" s="5"/>
      <c r="L66" s="37"/>
      <c r="M66" s="37"/>
    </row>
    <row r="67" spans="2:13" ht="12" customHeight="1">
      <c r="C67" s="5"/>
      <c r="D67" s="41"/>
      <c r="E67" s="5"/>
      <c r="F67" s="5"/>
      <c r="G67" s="5"/>
      <c r="H67" s="5"/>
      <c r="I67" s="5"/>
      <c r="J67" s="5"/>
      <c r="K67" s="5"/>
      <c r="L67" s="37"/>
      <c r="M67" s="37"/>
    </row>
    <row r="68" spans="2:13" ht="12" customHeight="1">
      <c r="C68" s="5"/>
      <c r="D68" s="41"/>
      <c r="E68" s="5"/>
      <c r="F68" s="5"/>
      <c r="G68" s="5"/>
      <c r="H68" s="5"/>
      <c r="I68" s="5"/>
      <c r="J68" s="5"/>
      <c r="K68" s="5"/>
      <c r="L68" s="37"/>
      <c r="M68" s="37"/>
    </row>
    <row r="69" spans="2:13" ht="12" customHeight="1">
      <c r="C69" s="5"/>
      <c r="D69" s="41"/>
      <c r="E69" s="5"/>
      <c r="F69" s="5"/>
      <c r="G69" s="5"/>
      <c r="H69" s="5"/>
      <c r="I69" s="5"/>
      <c r="J69" s="5"/>
      <c r="K69" s="5"/>
      <c r="L69" s="37"/>
      <c r="M69" s="37"/>
    </row>
    <row r="70" spans="2:13" ht="12" customHeight="1">
      <c r="D70" s="41"/>
    </row>
    <row r="71" spans="2:13" ht="12" customHeight="1">
      <c r="D71" s="41"/>
    </row>
    <row r="72" spans="2:13" ht="12" customHeight="1">
      <c r="D72" s="41"/>
    </row>
    <row r="73" spans="2:13" ht="12" customHeight="1">
      <c r="D73" s="41"/>
    </row>
    <row r="74" spans="2:13" ht="12" customHeight="1">
      <c r="D74" s="41"/>
    </row>
    <row r="75" spans="2:13" ht="12" customHeight="1">
      <c r="D75" s="41"/>
    </row>
    <row r="76" spans="2:13" ht="12" customHeight="1">
      <c r="D76" s="41"/>
    </row>
    <row r="77" spans="2:13" ht="12" customHeight="1">
      <c r="D77" s="41"/>
    </row>
    <row r="78" spans="2:13" ht="12" customHeight="1">
      <c r="D78" s="41"/>
    </row>
    <row r="79" spans="2:13" ht="12" customHeight="1">
      <c r="D79" s="41"/>
    </row>
    <row r="80" spans="2:13" ht="12" customHeight="1">
      <c r="D80" s="41"/>
    </row>
    <row r="81" spans="4:4" ht="12" customHeight="1">
      <c r="D81" s="41"/>
    </row>
    <row r="82" spans="4:4" ht="12" customHeight="1">
      <c r="D82" s="41"/>
    </row>
    <row r="83" spans="4:4" ht="12" customHeight="1">
      <c r="D83" s="41"/>
    </row>
    <row r="84" spans="4:4" ht="12" customHeight="1">
      <c r="D84" s="41"/>
    </row>
    <row r="85" spans="4:4" ht="12" customHeight="1">
      <c r="D85" s="41"/>
    </row>
    <row r="86" spans="4:4" ht="12" customHeight="1">
      <c r="D86" s="41"/>
    </row>
    <row r="87" spans="4:4" ht="12" customHeight="1">
      <c r="D87" s="41"/>
    </row>
    <row r="88" spans="4:4" ht="12" customHeight="1">
      <c r="D88" s="41"/>
    </row>
    <row r="89" spans="4:4" ht="12" customHeight="1">
      <c r="D89" s="41"/>
    </row>
    <row r="90" spans="4:4" ht="12" customHeight="1">
      <c r="D90" s="41"/>
    </row>
    <row r="91" spans="4:4" ht="12" customHeight="1">
      <c r="D91" s="41"/>
    </row>
    <row r="92" spans="4:4" ht="12" customHeight="1">
      <c r="D92" s="41"/>
    </row>
    <row r="93" spans="4:4" ht="12" customHeight="1">
      <c r="D93" s="41"/>
    </row>
    <row r="94" spans="4:4" ht="12" customHeight="1">
      <c r="D94" s="41"/>
    </row>
    <row r="95" spans="4:4" ht="12" customHeight="1">
      <c r="D95" s="41"/>
    </row>
    <row r="96" spans="4:4" ht="12" customHeight="1">
      <c r="D96" s="41"/>
    </row>
    <row r="97" spans="4:4" ht="12" customHeight="1">
      <c r="D97" s="41"/>
    </row>
    <row r="98" spans="4:4" ht="12" customHeight="1">
      <c r="D98" s="41"/>
    </row>
    <row r="99" spans="4:4" ht="12" customHeight="1">
      <c r="D99" s="41"/>
    </row>
    <row r="100" spans="4:4" ht="12" customHeight="1">
      <c r="D100" s="41"/>
    </row>
    <row r="101" spans="4:4" ht="12" customHeight="1">
      <c r="D101" s="41"/>
    </row>
    <row r="102" spans="4:4" ht="12" customHeight="1">
      <c r="D102" s="41"/>
    </row>
    <row r="103" spans="4:4" ht="12" customHeight="1">
      <c r="D103" s="41"/>
    </row>
  </sheetData>
  <customSheetViews>
    <customSheetView guid="{6A2866EB-7D49-11D3-A318-00A0C9C759EC}" showPageBreaks="1" fitToPage="1" printArea="1" showRuler="0">
      <pageMargins left="0.59055118110236227" right="0.59055118110236227" top="0.98425196850393704" bottom="0.39370078740157483" header="0.51181102362204722" footer="0.31496062992125984"/>
      <pageSetup paperSize="9" scale="99" firstPageNumber="51" orientation="portrait" useFirstPageNumber="1" horizontalDpi="0" verticalDpi="300" r:id="rId1"/>
      <headerFooter alignWithMargins="0"/>
    </customSheetView>
  </customSheetViews>
  <mergeCells count="6">
    <mergeCell ref="C4:H4"/>
    <mergeCell ref="I4:K4"/>
    <mergeCell ref="L5:M5"/>
    <mergeCell ref="C3:D3"/>
    <mergeCell ref="E3:F3"/>
    <mergeCell ref="G3:H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3" firstPageNumber="101" orientation="portrait" useFirstPageNumber="1" r:id="rId2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6"/>
  <sheetViews>
    <sheetView showGridLines="0" topLeftCell="A19" zoomScaleNormal="100" workbookViewId="0">
      <selection activeCell="F34" sqref="F34"/>
    </sheetView>
  </sheetViews>
  <sheetFormatPr baseColWidth="10" defaultColWidth="9.28515625" defaultRowHeight="11.25"/>
  <cols>
    <col min="1" max="1" width="7" style="9" customWidth="1"/>
    <col min="2" max="5" width="12.140625" style="5" customWidth="1"/>
    <col min="6" max="6" width="12.140625" style="8" customWidth="1"/>
    <col min="7" max="7" width="3.7109375" style="3" customWidth="1"/>
    <col min="8" max="16384" width="9.28515625" style="3"/>
  </cols>
  <sheetData>
    <row r="1" spans="1:6" s="418" customFormat="1" ht="21">
      <c r="A1" s="435" t="s">
        <v>293</v>
      </c>
      <c r="B1" s="435"/>
      <c r="C1" s="435"/>
      <c r="D1" s="435"/>
      <c r="E1" s="435"/>
      <c r="F1" s="435"/>
    </row>
    <row r="2" spans="1:6" ht="6" customHeight="1">
      <c r="A2" s="436"/>
      <c r="B2" s="437"/>
      <c r="C2" s="437"/>
      <c r="D2" s="437"/>
      <c r="E2" s="437"/>
      <c r="F2" s="438"/>
    </row>
    <row r="3" spans="1:6" ht="15" customHeight="1">
      <c r="A3" s="436" t="s">
        <v>294</v>
      </c>
      <c r="B3" s="437"/>
      <c r="C3" s="437"/>
      <c r="D3" s="437"/>
      <c r="E3" s="437"/>
      <c r="F3" s="438"/>
    </row>
    <row r="4" spans="1:6" ht="5.25" customHeight="1" thickBot="1">
      <c r="A4" s="136"/>
      <c r="B4" s="83"/>
      <c r="C4" s="83"/>
      <c r="D4" s="83"/>
      <c r="E4" s="83"/>
      <c r="F4" s="155"/>
    </row>
    <row r="5" spans="1:6" s="11" customFormat="1" ht="27" customHeight="1" thickTop="1" thickBot="1">
      <c r="A5" s="232"/>
      <c r="B5" s="141" t="s">
        <v>100</v>
      </c>
      <c r="C5" s="141" t="s">
        <v>292</v>
      </c>
      <c r="D5" s="141" t="s">
        <v>16</v>
      </c>
      <c r="E5" s="156" t="s">
        <v>101</v>
      </c>
      <c r="F5" s="419" t="s">
        <v>210</v>
      </c>
    </row>
    <row r="6" spans="1:6" s="11" customFormat="1" ht="16.899999999999999" customHeight="1" thickTop="1">
      <c r="A6" s="12">
        <v>1970</v>
      </c>
      <c r="B6" s="420">
        <v>198.17881877575343</v>
      </c>
      <c r="C6" s="420">
        <v>15.624659346089837</v>
      </c>
      <c r="D6" s="420">
        <f t="shared" ref="D6:D14" si="0">B6+C6</f>
        <v>213.80347812184326</v>
      </c>
      <c r="E6" s="420">
        <v>361.83804132177346</v>
      </c>
      <c r="F6" s="421">
        <v>575.64151944361674</v>
      </c>
    </row>
    <row r="7" spans="1:6" s="11" customFormat="1" ht="11.25" customHeight="1">
      <c r="A7" s="115">
        <v>1971</v>
      </c>
      <c r="B7" s="422">
        <v>213.00407694599681</v>
      </c>
      <c r="C7" s="422">
        <v>22.23788725536507</v>
      </c>
      <c r="D7" s="422">
        <f t="shared" si="0"/>
        <v>235.2419642013619</v>
      </c>
      <c r="E7" s="422">
        <v>439.88866521805483</v>
      </c>
      <c r="F7" s="423">
        <v>675.13062941941666</v>
      </c>
    </row>
    <row r="8" spans="1:6" s="11" customFormat="1" ht="11.25" customHeight="1">
      <c r="A8" s="12">
        <v>1972</v>
      </c>
      <c r="B8" s="420">
        <v>217.94582966941127</v>
      </c>
      <c r="C8" s="420">
        <v>24.272726612065142</v>
      </c>
      <c r="D8" s="420">
        <f t="shared" si="0"/>
        <v>242.21855628147642</v>
      </c>
      <c r="E8" s="420">
        <v>454.13254071495533</v>
      </c>
      <c r="F8" s="421">
        <v>696.35109699643169</v>
      </c>
    </row>
    <row r="9" spans="1:6" s="11" customFormat="1" ht="11.25" customHeight="1">
      <c r="A9" s="115">
        <v>1973</v>
      </c>
      <c r="B9" s="422">
        <v>235.31463703552973</v>
      </c>
      <c r="C9" s="422">
        <v>26.016874632093774</v>
      </c>
      <c r="D9" s="422">
        <f t="shared" si="0"/>
        <v>261.33151166762349</v>
      </c>
      <c r="E9" s="422">
        <v>411.69160556092527</v>
      </c>
      <c r="F9" s="423">
        <v>673.02311722854881</v>
      </c>
    </row>
    <row r="10" spans="1:6" s="11" customFormat="1" ht="11.25" customHeight="1">
      <c r="A10" s="12">
        <v>1974</v>
      </c>
      <c r="B10" s="420">
        <v>264.52911637100931</v>
      </c>
      <c r="C10" s="420">
        <v>15.188622341082679</v>
      </c>
      <c r="D10" s="420">
        <f t="shared" si="0"/>
        <v>279.717738712092</v>
      </c>
      <c r="E10" s="420">
        <v>499.98909907487479</v>
      </c>
      <c r="F10" s="421">
        <v>779.70683778696684</v>
      </c>
    </row>
    <row r="11" spans="1:6" s="11" customFormat="1" ht="11.25" customHeight="1">
      <c r="A11" s="115">
        <v>1975</v>
      </c>
      <c r="B11" s="422">
        <v>343.37914144313714</v>
      </c>
      <c r="C11" s="422">
        <v>84.663851805556561</v>
      </c>
      <c r="D11" s="422">
        <f t="shared" si="0"/>
        <v>428.04299324869373</v>
      </c>
      <c r="E11" s="422">
        <v>544.97358342477992</v>
      </c>
      <c r="F11" s="423">
        <v>973.01657667347365</v>
      </c>
    </row>
    <row r="12" spans="1:6" s="11" customFormat="1" ht="11.25" customHeight="1">
      <c r="A12" s="12">
        <v>1976</v>
      </c>
      <c r="B12" s="420">
        <v>571.78985923272023</v>
      </c>
      <c r="C12" s="420">
        <v>83.791777795542245</v>
      </c>
      <c r="D12" s="420">
        <f t="shared" si="0"/>
        <v>655.58163702826243</v>
      </c>
      <c r="E12" s="420">
        <v>780.28822046030973</v>
      </c>
      <c r="F12" s="421">
        <v>1435.8698574885721</v>
      </c>
    </row>
    <row r="13" spans="1:6" s="11" customFormat="1" ht="11.25" customHeight="1">
      <c r="A13" s="115">
        <v>1977</v>
      </c>
      <c r="B13" s="422">
        <v>717.20820040260742</v>
      </c>
      <c r="C13" s="422">
        <v>63.879421233548683</v>
      </c>
      <c r="D13" s="422">
        <f t="shared" si="0"/>
        <v>781.08762163615609</v>
      </c>
      <c r="E13" s="422">
        <v>870.76589899929502</v>
      </c>
      <c r="F13" s="423">
        <v>1651.8535206354511</v>
      </c>
    </row>
    <row r="14" spans="1:6" s="11" customFormat="1" ht="11.25" customHeight="1">
      <c r="A14" s="12">
        <v>1978</v>
      </c>
      <c r="B14" s="420">
        <v>936.53481392120807</v>
      </c>
      <c r="C14" s="420">
        <v>65.492758152075112</v>
      </c>
      <c r="D14" s="420">
        <f t="shared" si="0"/>
        <v>1002.0275720732832</v>
      </c>
      <c r="E14" s="420">
        <v>1145.5418849879725</v>
      </c>
      <c r="F14" s="421">
        <v>2147.5694570612559</v>
      </c>
    </row>
    <row r="15" spans="1:6" s="11" customFormat="1">
      <c r="A15" s="115">
        <v>1979</v>
      </c>
      <c r="B15" s="422">
        <v>1088.9370144546267</v>
      </c>
      <c r="C15" s="422">
        <v>54.686307711314498</v>
      </c>
      <c r="D15" s="422">
        <f t="shared" ref="D15:D43" si="1">B15+C15</f>
        <v>1143.6233221659413</v>
      </c>
      <c r="E15" s="422">
        <v>1307.4424249471303</v>
      </c>
      <c r="F15" s="423">
        <v>2451.0657471130717</v>
      </c>
    </row>
    <row r="16" spans="1:6" s="11" customFormat="1" ht="17.45" customHeight="1">
      <c r="A16" s="13">
        <v>1980</v>
      </c>
      <c r="B16" s="420">
        <v>1238.5049744554985</v>
      </c>
      <c r="C16" s="420">
        <v>55.725529239914863</v>
      </c>
      <c r="D16" s="420">
        <f t="shared" si="1"/>
        <v>1294.2305036954135</v>
      </c>
      <c r="E16" s="420">
        <v>1320.8796319847679</v>
      </c>
      <c r="F16" s="421">
        <v>2615.1101356801814</v>
      </c>
    </row>
    <row r="17" spans="1:6" s="11" customFormat="1">
      <c r="A17" s="115">
        <v>1981</v>
      </c>
      <c r="B17" s="422">
        <v>1460.186187801138</v>
      </c>
      <c r="C17" s="422">
        <v>48.618126058298571</v>
      </c>
      <c r="D17" s="422">
        <f t="shared" si="1"/>
        <v>1508.8043138594367</v>
      </c>
      <c r="E17" s="422">
        <v>1756.1027012492459</v>
      </c>
      <c r="F17" s="423">
        <v>3264.9070151086821</v>
      </c>
    </row>
    <row r="18" spans="1:6" s="11" customFormat="1">
      <c r="A18" s="13">
        <v>1982</v>
      </c>
      <c r="B18" s="420">
        <v>1798.0421938475179</v>
      </c>
      <c r="C18" s="420">
        <v>68.639491871543555</v>
      </c>
      <c r="D18" s="420">
        <f t="shared" si="1"/>
        <v>1866.6816857190615</v>
      </c>
      <c r="E18" s="420">
        <v>1832.4237116923321</v>
      </c>
      <c r="F18" s="421">
        <v>3699.1053974113934</v>
      </c>
    </row>
    <row r="19" spans="1:6" s="11" customFormat="1">
      <c r="A19" s="115">
        <v>1983</v>
      </c>
      <c r="B19" s="422">
        <v>1913.1050921854901</v>
      </c>
      <c r="C19" s="422">
        <v>77.730863425942744</v>
      </c>
      <c r="D19" s="422">
        <f t="shared" si="1"/>
        <v>1990.8359556114328</v>
      </c>
      <c r="E19" s="422">
        <v>1856.6819037375637</v>
      </c>
      <c r="F19" s="423">
        <v>3847.5178593489964</v>
      </c>
    </row>
    <row r="20" spans="1:6" s="11" customFormat="1">
      <c r="A20" s="13">
        <v>1984</v>
      </c>
      <c r="B20" s="420">
        <v>2362.6810461981204</v>
      </c>
      <c r="C20" s="420">
        <v>90.194254485730426</v>
      </c>
      <c r="D20" s="420">
        <f t="shared" si="1"/>
        <v>2452.8753006838506</v>
      </c>
      <c r="E20" s="420">
        <v>2385.7982747469168</v>
      </c>
      <c r="F20" s="421">
        <v>4838.6735754307674</v>
      </c>
    </row>
    <row r="21" spans="1:6" s="11" customFormat="1">
      <c r="A21" s="115">
        <v>1985</v>
      </c>
      <c r="B21" s="422">
        <v>2665.5741517263432</v>
      </c>
      <c r="C21" s="422">
        <v>95.601113347819364</v>
      </c>
      <c r="D21" s="422">
        <f t="shared" si="1"/>
        <v>2761.1752650741628</v>
      </c>
      <c r="E21" s="422">
        <v>2300.7419896368538</v>
      </c>
      <c r="F21" s="423">
        <v>5061.9172547110165</v>
      </c>
    </row>
    <row r="22" spans="1:6" s="11" customFormat="1">
      <c r="A22" s="13">
        <v>1986</v>
      </c>
      <c r="B22" s="420">
        <v>2951.8615146472098</v>
      </c>
      <c r="C22" s="420">
        <v>106.40029650516317</v>
      </c>
      <c r="D22" s="420">
        <f t="shared" si="1"/>
        <v>3058.261811152373</v>
      </c>
      <c r="E22" s="420">
        <v>2443.5949797606154</v>
      </c>
      <c r="F22" s="421">
        <v>5501.8567909129888</v>
      </c>
    </row>
    <row r="23" spans="1:6" s="11" customFormat="1">
      <c r="A23" s="115">
        <v>1987</v>
      </c>
      <c r="B23" s="422">
        <v>3426.5386655814191</v>
      </c>
      <c r="C23" s="422">
        <v>92.5197851791022</v>
      </c>
      <c r="D23" s="422">
        <f t="shared" si="1"/>
        <v>3519.0584507605213</v>
      </c>
      <c r="E23" s="422">
        <v>2551.2089125963821</v>
      </c>
      <c r="F23" s="423">
        <v>6070.2673633569029</v>
      </c>
    </row>
    <row r="24" spans="1:6" s="15" customFormat="1">
      <c r="A24" s="13">
        <v>1988</v>
      </c>
      <c r="B24" s="420">
        <v>3653.147097083639</v>
      </c>
      <c r="C24" s="420">
        <v>106.71278969208561</v>
      </c>
      <c r="D24" s="420">
        <f t="shared" si="1"/>
        <v>3759.8598867757246</v>
      </c>
      <c r="E24" s="420">
        <v>2853.1645385638394</v>
      </c>
      <c r="F24" s="421">
        <v>6613.0244253395631</v>
      </c>
    </row>
    <row r="25" spans="1:6" ht="12" customHeight="1">
      <c r="A25" s="115">
        <v>1989</v>
      </c>
      <c r="B25" s="422">
        <v>3865.3227037201223</v>
      </c>
      <c r="C25" s="422">
        <v>92.803209232356949</v>
      </c>
      <c r="D25" s="422">
        <f t="shared" si="1"/>
        <v>3958.1259129524792</v>
      </c>
      <c r="E25" s="422">
        <v>2522.2560554639067</v>
      </c>
      <c r="F25" s="423">
        <v>6480.3819684163864</v>
      </c>
    </row>
    <row r="26" spans="1:6" s="15" customFormat="1" ht="17.45" customHeight="1">
      <c r="A26" s="13">
        <v>1990</v>
      </c>
      <c r="B26" s="420">
        <v>4304.9206776015053</v>
      </c>
      <c r="C26" s="420">
        <v>98.8350544682894</v>
      </c>
      <c r="D26" s="420">
        <f t="shared" si="1"/>
        <v>4403.7557320697942</v>
      </c>
      <c r="E26" s="420">
        <v>2392.3897008059416</v>
      </c>
      <c r="F26" s="421">
        <v>6796.1454328757372</v>
      </c>
    </row>
    <row r="27" spans="1:6" ht="12" customHeight="1">
      <c r="A27" s="115">
        <v>1991</v>
      </c>
      <c r="B27" s="422">
        <v>4829.0371576201096</v>
      </c>
      <c r="C27" s="422">
        <v>116.93059017608675</v>
      </c>
      <c r="D27" s="422">
        <f t="shared" si="1"/>
        <v>4945.9677477961959</v>
      </c>
      <c r="E27" s="422">
        <v>2375.8202946156698</v>
      </c>
      <c r="F27" s="423">
        <v>7321.7880424118657</v>
      </c>
    </row>
    <row r="28" spans="1:6" s="15" customFormat="1" ht="12" customHeight="1">
      <c r="A28" s="13">
        <v>1992</v>
      </c>
      <c r="B28" s="420">
        <v>5229.8278380558559</v>
      </c>
      <c r="C28" s="420">
        <v>121.00026888948673</v>
      </c>
      <c r="D28" s="420">
        <f t="shared" si="1"/>
        <v>5350.8281069453424</v>
      </c>
      <c r="E28" s="420">
        <v>3067.5203302253585</v>
      </c>
      <c r="F28" s="421">
        <v>8418.3484371707018</v>
      </c>
    </row>
    <row r="29" spans="1:6" ht="12" customHeight="1">
      <c r="A29" s="115">
        <v>1993</v>
      </c>
      <c r="B29" s="422">
        <v>5464.1250554130356</v>
      </c>
      <c r="C29" s="422">
        <v>47.818724882451988</v>
      </c>
      <c r="D29" s="422">
        <f t="shared" si="1"/>
        <v>5511.9437802954872</v>
      </c>
      <c r="E29" s="422">
        <v>3986.468318277944</v>
      </c>
      <c r="F29" s="423">
        <v>9498.4120985734316</v>
      </c>
    </row>
    <row r="30" spans="1:6" s="16" customFormat="1" ht="12" customHeight="1">
      <c r="A30" s="13">
        <v>1994</v>
      </c>
      <c r="B30" s="420">
        <v>5475.7236397462257</v>
      </c>
      <c r="C30" s="420">
        <v>153.32514552735142</v>
      </c>
      <c r="D30" s="420">
        <f t="shared" si="1"/>
        <v>5629.0487852735769</v>
      </c>
      <c r="E30" s="420">
        <v>4875.3515548352862</v>
      </c>
      <c r="F30" s="421">
        <v>10504.400340108863</v>
      </c>
    </row>
    <row r="31" spans="1:6" s="1" customFormat="1" ht="12" customHeight="1">
      <c r="A31" s="115">
        <v>1995</v>
      </c>
      <c r="B31" s="422">
        <v>5945.6625218926911</v>
      </c>
      <c r="C31" s="422">
        <v>163.7391626636072</v>
      </c>
      <c r="D31" s="422">
        <f t="shared" si="1"/>
        <v>6109.4016845562983</v>
      </c>
      <c r="E31" s="422">
        <v>8616.8252145665429</v>
      </c>
      <c r="F31" s="423">
        <v>14726.226899122839</v>
      </c>
    </row>
    <row r="32" spans="1:6" s="16" customFormat="1" ht="12" customHeight="1">
      <c r="A32" s="13">
        <v>1996</v>
      </c>
      <c r="B32" s="420">
        <v>6258.7225569209968</v>
      </c>
      <c r="C32" s="420">
        <v>175.32321242996295</v>
      </c>
      <c r="D32" s="420">
        <f t="shared" si="1"/>
        <v>6434.0457693509597</v>
      </c>
      <c r="E32" s="420">
        <v>7819.5969564617044</v>
      </c>
      <c r="F32" s="421">
        <v>14253.642725812664</v>
      </c>
    </row>
    <row r="33" spans="1:6" s="1" customFormat="1" ht="12" customHeight="1">
      <c r="A33" s="115">
        <v>1997</v>
      </c>
      <c r="B33" s="422">
        <v>6381.4451719802619</v>
      </c>
      <c r="C33" s="422">
        <v>66.851740151014383</v>
      </c>
      <c r="D33" s="422">
        <f t="shared" si="1"/>
        <v>6448.2969121312763</v>
      </c>
      <c r="E33" s="422">
        <v>6981.6283075223655</v>
      </c>
      <c r="F33" s="423">
        <v>13429.92521965364</v>
      </c>
    </row>
    <row r="34" spans="1:6" s="59" customFormat="1" ht="12" customHeight="1">
      <c r="A34" s="31">
        <v>1998</v>
      </c>
      <c r="B34" s="420">
        <v>6549.0623024207325</v>
      </c>
      <c r="C34" s="420">
        <v>-295.0019258301063</v>
      </c>
      <c r="D34" s="420">
        <f t="shared" si="1"/>
        <v>6254.0603765906262</v>
      </c>
      <c r="E34" s="420">
        <v>10995.421684120258</v>
      </c>
      <c r="F34" s="421">
        <v>17249.482060710885</v>
      </c>
    </row>
    <row r="35" spans="1:6" s="15" customFormat="1" ht="12" customHeight="1">
      <c r="A35" s="115">
        <v>1999</v>
      </c>
      <c r="B35" s="422">
        <v>6641.3985886935598</v>
      </c>
      <c r="C35" s="422">
        <v>4.3156762570592946</v>
      </c>
      <c r="D35" s="422">
        <f t="shared" si="1"/>
        <v>6645.7142649506186</v>
      </c>
      <c r="E35" s="422">
        <v>11559.177779554226</v>
      </c>
      <c r="F35" s="423">
        <v>18204.892044504842</v>
      </c>
    </row>
    <row r="36" spans="1:6" s="15" customFormat="1" ht="17.45" customHeight="1">
      <c r="A36" s="13">
        <v>2000</v>
      </c>
      <c r="B36" s="420">
        <v>6761.372644491762</v>
      </c>
      <c r="C36" s="420">
        <v>231.13667579922139</v>
      </c>
      <c r="D36" s="420">
        <f t="shared" si="1"/>
        <v>6992.5093202909829</v>
      </c>
      <c r="E36" s="420">
        <v>13320.307987471202</v>
      </c>
      <c r="F36" s="421">
        <v>20312.817307762183</v>
      </c>
    </row>
    <row r="37" spans="1:6" s="15" customFormat="1" ht="12" customHeight="1">
      <c r="A37" s="115">
        <v>2001</v>
      </c>
      <c r="B37" s="422">
        <v>6559.6515628292991</v>
      </c>
      <c r="C37" s="422">
        <v>-96.39648844865269</v>
      </c>
      <c r="D37" s="422">
        <f t="shared" si="1"/>
        <v>6463.255074380646</v>
      </c>
      <c r="E37" s="422">
        <v>11356.612210489597</v>
      </c>
      <c r="F37" s="423">
        <v>17819.867284870241</v>
      </c>
    </row>
    <row r="38" spans="1:6" s="15" customFormat="1" ht="12" customHeight="1">
      <c r="A38" s="13">
        <v>2002</v>
      </c>
      <c r="B38" s="420">
        <v>6577.2370789999995</v>
      </c>
      <c r="C38" s="420">
        <v>-8.5271450000000186</v>
      </c>
      <c r="D38" s="420">
        <f t="shared" si="1"/>
        <v>6568.7099339999995</v>
      </c>
      <c r="E38" s="420">
        <v>14434.539981999998</v>
      </c>
      <c r="F38" s="421">
        <v>21003.249916000001</v>
      </c>
    </row>
    <row r="39" spans="1:6" s="15" customFormat="1" ht="12" customHeight="1">
      <c r="A39" s="115">
        <v>2003</v>
      </c>
      <c r="B39" s="422">
        <v>6301.8032790000007</v>
      </c>
      <c r="C39" s="422">
        <v>-45.950490000000002</v>
      </c>
      <c r="D39" s="422">
        <f t="shared" si="1"/>
        <v>6255.8527890000005</v>
      </c>
      <c r="E39" s="422">
        <v>16268.799244000002</v>
      </c>
      <c r="F39" s="423">
        <v>22524.652033000002</v>
      </c>
    </row>
    <row r="40" spans="1:6" s="15" customFormat="1" ht="12" customHeight="1">
      <c r="A40" s="13">
        <v>2004</v>
      </c>
      <c r="B40" s="420">
        <v>6362.1017939999992</v>
      </c>
      <c r="C40" s="420">
        <v>-130.82800900000001</v>
      </c>
      <c r="D40" s="420">
        <f t="shared" si="1"/>
        <v>6231.2737849999994</v>
      </c>
      <c r="E40" s="420">
        <v>15056.397267999999</v>
      </c>
      <c r="F40" s="421">
        <v>21287.671052999998</v>
      </c>
    </row>
    <row r="41" spans="1:6" s="15" customFormat="1" ht="12" customHeight="1">
      <c r="A41" s="115">
        <v>2005</v>
      </c>
      <c r="B41" s="422">
        <v>6789.3601420000005</v>
      </c>
      <c r="C41" s="422">
        <v>-322.95518500000003</v>
      </c>
      <c r="D41" s="422">
        <f t="shared" si="1"/>
        <v>6466.4049570000006</v>
      </c>
      <c r="E41" s="422">
        <v>19560.966188999999</v>
      </c>
      <c r="F41" s="423">
        <v>26027.371145999998</v>
      </c>
    </row>
    <row r="42" spans="1:6" s="15" customFormat="1" ht="12" customHeight="1">
      <c r="A42" s="13">
        <v>2006</v>
      </c>
      <c r="B42" s="420">
        <v>6920.2926210000005</v>
      </c>
      <c r="C42" s="420">
        <v>-74.511935000000022</v>
      </c>
      <c r="D42" s="420">
        <f t="shared" si="1"/>
        <v>6845.7806860000001</v>
      </c>
      <c r="E42" s="420">
        <v>18076.076422000002</v>
      </c>
      <c r="F42" s="421">
        <v>24921.857108000004</v>
      </c>
    </row>
    <row r="43" spans="1:6" s="15" customFormat="1" ht="12" customHeight="1">
      <c r="A43" s="115">
        <v>2007</v>
      </c>
      <c r="B43" s="422">
        <v>6642.3173550000001</v>
      </c>
      <c r="C43" s="422">
        <v>114.46600800000004</v>
      </c>
      <c r="D43" s="422">
        <f t="shared" si="1"/>
        <v>6756.7833630000005</v>
      </c>
      <c r="E43" s="422">
        <v>19934.542871999998</v>
      </c>
      <c r="F43" s="423">
        <v>26691.326234999997</v>
      </c>
    </row>
    <row r="44" spans="1:6" s="15" customFormat="1" ht="12" customHeight="1">
      <c r="A44" s="13">
        <v>2008</v>
      </c>
      <c r="B44" s="420">
        <v>6632.3343459999996</v>
      </c>
      <c r="C44" s="420">
        <v>70.067369999999997</v>
      </c>
      <c r="D44" s="420">
        <f t="shared" ref="D44:D49" si="2">B44+C44</f>
        <v>6702.4017159999994</v>
      </c>
      <c r="E44" s="420">
        <v>10421.095547000001</v>
      </c>
      <c r="F44" s="421">
        <v>17123.497263000001</v>
      </c>
    </row>
    <row r="45" spans="1:6" s="15" customFormat="1" ht="12" customHeight="1">
      <c r="A45" s="115">
        <v>2009</v>
      </c>
      <c r="B45" s="422">
        <v>6748.5963060000004</v>
      </c>
      <c r="C45" s="422">
        <v>-30.100071</v>
      </c>
      <c r="D45" s="422">
        <f t="shared" si="2"/>
        <v>6718.4962350000005</v>
      </c>
      <c r="E45" s="422">
        <v>25264.046988000002</v>
      </c>
      <c r="F45" s="423">
        <v>31982.543223000001</v>
      </c>
    </row>
    <row r="46" spans="1:6" s="15" customFormat="1" ht="18" customHeight="1">
      <c r="A46" s="31">
        <v>2010</v>
      </c>
      <c r="B46" s="420">
        <v>6937.692274</v>
      </c>
      <c r="C46" s="420">
        <v>-1208.6849639999998</v>
      </c>
      <c r="D46" s="420">
        <f t="shared" si="2"/>
        <v>5729.00731</v>
      </c>
      <c r="E46" s="420">
        <v>17425.6934086</v>
      </c>
      <c r="F46" s="421">
        <v>23154.700718600005</v>
      </c>
    </row>
    <row r="47" spans="1:6" s="15" customFormat="1" ht="12" customHeight="1">
      <c r="A47" s="117">
        <v>2011</v>
      </c>
      <c r="B47" s="422">
        <v>7202.0385669999996</v>
      </c>
      <c r="C47" s="422">
        <v>-397.28965099999999</v>
      </c>
      <c r="D47" s="422">
        <f t="shared" si="2"/>
        <v>6804.7489159999996</v>
      </c>
      <c r="E47" s="422">
        <v>14580.288254999999</v>
      </c>
      <c r="F47" s="423">
        <v>21385.037171</v>
      </c>
    </row>
    <row r="48" spans="1:6" s="15" customFormat="1" ht="12" customHeight="1">
      <c r="A48" s="31">
        <v>2012</v>
      </c>
      <c r="B48" s="420">
        <v>7532.8563789999998</v>
      </c>
      <c r="C48" s="420">
        <v>-917.42403200000001</v>
      </c>
      <c r="D48" s="420">
        <f t="shared" si="2"/>
        <v>6615.4323469999999</v>
      </c>
      <c r="E48" s="420">
        <v>19301.036284000002</v>
      </c>
      <c r="F48" s="421">
        <v>25916.468631</v>
      </c>
    </row>
    <row r="49" spans="1:32" s="15" customFormat="1" ht="12" customHeight="1">
      <c r="A49" s="117">
        <v>2013</v>
      </c>
      <c r="B49" s="422">
        <v>7303.3174770000005</v>
      </c>
      <c r="C49" s="422">
        <v>-906.61045300000001</v>
      </c>
      <c r="D49" s="422">
        <f t="shared" si="2"/>
        <v>6396.7070240000003</v>
      </c>
      <c r="E49" s="422">
        <v>22779.085213999999</v>
      </c>
      <c r="F49" s="423">
        <v>29175.792237999998</v>
      </c>
    </row>
    <row r="50" spans="1:32" s="15" customFormat="1" ht="12" customHeight="1">
      <c r="A50" s="31">
        <v>2014</v>
      </c>
      <c r="B50" s="420">
        <v>7307.8510069999993</v>
      </c>
      <c r="C50" s="424">
        <v>-605.06490999999994</v>
      </c>
      <c r="D50" s="420">
        <f t="shared" ref="D50:D51" si="3">B50+C50</f>
        <v>6702.7860969999992</v>
      </c>
      <c r="E50" s="420">
        <v>25757.411124999999</v>
      </c>
      <c r="F50" s="421">
        <v>32460.197222000003</v>
      </c>
    </row>
    <row r="51" spans="1:32" s="15" customFormat="1" ht="12.6" customHeight="1">
      <c r="A51" s="117">
        <v>2015</v>
      </c>
      <c r="B51" s="425">
        <v>6732.264459</v>
      </c>
      <c r="C51" s="425">
        <v>-1481.7632659999999</v>
      </c>
      <c r="D51" s="425">
        <f t="shared" si="3"/>
        <v>5250.5011930000001</v>
      </c>
      <c r="E51" s="425">
        <v>20253.971274</v>
      </c>
      <c r="F51" s="426">
        <v>25504.472466999996</v>
      </c>
    </row>
    <row r="52" spans="1:32" ht="13.15" customHeight="1">
      <c r="A52" s="31">
        <v>2016</v>
      </c>
      <c r="B52" s="431">
        <v>7535.2578923800002</v>
      </c>
      <c r="C52" s="431">
        <v>-1642.5341109999999</v>
      </c>
      <c r="D52" s="431">
        <f t="shared" ref="D52" si="4">B52+C52</f>
        <v>5892.7237813800002</v>
      </c>
      <c r="E52" s="431">
        <v>19480.64343303</v>
      </c>
      <c r="F52" s="432">
        <v>25373.367214410002</v>
      </c>
    </row>
    <row r="53" spans="1:32" ht="13.15" customHeight="1" thickBot="1">
      <c r="A53" s="122">
        <v>2017</v>
      </c>
      <c r="B53" s="433">
        <v>6448.5580507100012</v>
      </c>
      <c r="C53" s="433">
        <v>-1126.5217826900002</v>
      </c>
      <c r="D53" s="433">
        <f t="shared" ref="D53" si="5">B53+C53</f>
        <v>5322.0362680200014</v>
      </c>
      <c r="E53" s="433">
        <v>26401.446897060003</v>
      </c>
      <c r="F53" s="434">
        <v>31723.483165080001</v>
      </c>
    </row>
    <row r="54" spans="1:32" s="1" customFormat="1" ht="14.45" customHeight="1" thickTop="1">
      <c r="A54" s="325" t="s">
        <v>211</v>
      </c>
      <c r="B54" s="427"/>
      <c r="C54" s="427"/>
      <c r="D54" s="427"/>
      <c r="E54" s="427"/>
      <c r="F54" s="428"/>
    </row>
    <row r="55" spans="1:32" s="1" customFormat="1">
      <c r="A55" s="325" t="s">
        <v>212</v>
      </c>
      <c r="B55" s="427"/>
      <c r="C55" s="427"/>
      <c r="D55" s="427"/>
      <c r="E55" s="427"/>
      <c r="F55" s="428"/>
    </row>
    <row r="56" spans="1:32" s="1" customFormat="1">
      <c r="A56" s="325" t="s">
        <v>272</v>
      </c>
      <c r="B56" s="427"/>
      <c r="C56" s="427"/>
      <c r="D56" s="427"/>
      <c r="E56" s="427"/>
      <c r="F56" s="428"/>
    </row>
    <row r="57" spans="1:32" s="1" customFormat="1" ht="11.25" customHeight="1">
      <c r="A57" s="326" t="s">
        <v>213</v>
      </c>
      <c r="B57" s="427"/>
      <c r="C57" s="427"/>
      <c r="D57" s="427"/>
      <c r="E57" s="327"/>
      <c r="F57" s="327"/>
      <c r="G57" s="5"/>
      <c r="H57" s="5"/>
      <c r="I57" s="5"/>
      <c r="J57" s="5"/>
      <c r="K57" s="2"/>
      <c r="L57" s="22"/>
      <c r="M57" s="20"/>
      <c r="N57" s="20"/>
      <c r="O57" s="18"/>
      <c r="P57" s="20"/>
      <c r="Q57" s="20"/>
      <c r="R57" s="20"/>
      <c r="S57" s="20"/>
      <c r="T57" s="18"/>
      <c r="U57" s="18"/>
      <c r="V57" s="21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1" customFormat="1" ht="11.25" customHeight="1" thickBot="1">
      <c r="A58" s="429" t="s">
        <v>214</v>
      </c>
      <c r="B58" s="430"/>
      <c r="C58" s="430"/>
      <c r="D58" s="430"/>
      <c r="E58" s="328"/>
      <c r="F58" s="328"/>
      <c r="G58" s="5"/>
      <c r="H58" s="5"/>
      <c r="I58" s="5"/>
      <c r="J58" s="5"/>
      <c r="K58" s="2"/>
      <c r="L58" s="22"/>
      <c r="M58" s="20"/>
      <c r="N58" s="20"/>
      <c r="O58" s="18"/>
      <c r="P58" s="20"/>
      <c r="Q58" s="20"/>
      <c r="R58" s="20"/>
      <c r="S58" s="20"/>
      <c r="T58" s="18"/>
      <c r="U58" s="18"/>
      <c r="V58" s="21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1" customFormat="1" ht="5.25" customHeight="1" thickTop="1">
      <c r="A59" s="19"/>
      <c r="B59" s="20"/>
      <c r="C59" s="20"/>
      <c r="D59" s="20"/>
      <c r="E59" s="20"/>
      <c r="F59" s="18"/>
    </row>
    <row r="60" spans="1:32" s="1" customFormat="1">
      <c r="A60" s="19"/>
      <c r="B60" s="20"/>
      <c r="C60" s="20"/>
      <c r="D60" s="20"/>
      <c r="E60" s="20"/>
      <c r="F60" s="18"/>
    </row>
    <row r="61" spans="1:32" s="1" customFormat="1">
      <c r="A61" s="19"/>
      <c r="B61" s="20"/>
      <c r="C61" s="20"/>
      <c r="D61" s="20"/>
      <c r="E61" s="20"/>
      <c r="F61" s="18"/>
    </row>
    <row r="62" spans="1:32" s="1" customFormat="1">
      <c r="A62" s="19"/>
      <c r="B62" s="20"/>
      <c r="C62" s="20"/>
      <c r="D62" s="20"/>
      <c r="E62" s="20"/>
      <c r="F62" s="18"/>
    </row>
    <row r="63" spans="1:32" s="1" customFormat="1">
      <c r="A63" s="19"/>
      <c r="B63" s="20"/>
      <c r="C63" s="20"/>
      <c r="D63" s="20"/>
      <c r="E63" s="20"/>
      <c r="F63" s="18"/>
    </row>
    <row r="64" spans="1:32" s="1" customFormat="1">
      <c r="A64" s="19"/>
      <c r="B64" s="20"/>
      <c r="C64" s="20"/>
      <c r="D64" s="20"/>
      <c r="E64" s="20"/>
      <c r="F64" s="18"/>
    </row>
    <row r="65" spans="1:6" s="1" customFormat="1">
      <c r="A65" s="19"/>
      <c r="B65" s="20"/>
      <c r="C65" s="20"/>
      <c r="D65" s="20"/>
      <c r="E65" s="20"/>
      <c r="F65" s="18"/>
    </row>
    <row r="66" spans="1:6" s="1" customFormat="1">
      <c r="A66" s="19"/>
      <c r="B66" s="20"/>
      <c r="C66" s="20"/>
      <c r="D66" s="20"/>
      <c r="E66" s="20"/>
      <c r="F66" s="18"/>
    </row>
    <row r="67" spans="1:6" s="1" customFormat="1">
      <c r="A67" s="19"/>
      <c r="B67" s="20"/>
      <c r="C67" s="20"/>
      <c r="D67" s="20"/>
      <c r="E67" s="20"/>
      <c r="F67" s="18"/>
    </row>
    <row r="68" spans="1:6" s="1" customFormat="1">
      <c r="A68" s="19"/>
      <c r="B68" s="20"/>
      <c r="C68" s="20"/>
      <c r="D68" s="20"/>
      <c r="E68" s="20"/>
      <c r="F68" s="18"/>
    </row>
    <row r="69" spans="1:6" s="1" customFormat="1">
      <c r="A69" s="19"/>
      <c r="B69" s="20"/>
      <c r="C69" s="20"/>
      <c r="D69" s="20"/>
      <c r="E69" s="20"/>
      <c r="F69" s="18"/>
    </row>
    <row r="70" spans="1:6" s="1" customFormat="1">
      <c r="A70" s="19"/>
      <c r="B70" s="20"/>
      <c r="C70" s="20"/>
      <c r="D70" s="20"/>
      <c r="E70" s="20"/>
      <c r="F70" s="18"/>
    </row>
    <row r="71" spans="1:6" s="1" customFormat="1">
      <c r="A71" s="19"/>
      <c r="B71" s="20"/>
      <c r="C71" s="20"/>
      <c r="D71" s="20"/>
      <c r="E71" s="20"/>
      <c r="F71" s="18"/>
    </row>
    <row r="72" spans="1:6" s="1" customFormat="1">
      <c r="A72" s="19"/>
      <c r="B72" s="20"/>
      <c r="C72" s="20"/>
      <c r="D72" s="20"/>
      <c r="E72" s="20"/>
      <c r="F72" s="18"/>
    </row>
    <row r="73" spans="1:6" s="1" customFormat="1">
      <c r="A73" s="19"/>
      <c r="B73" s="20"/>
      <c r="C73" s="20"/>
      <c r="D73" s="20"/>
      <c r="E73" s="20"/>
      <c r="F73" s="18"/>
    </row>
    <row r="74" spans="1:6" s="1" customFormat="1">
      <c r="A74" s="19"/>
      <c r="B74" s="20"/>
      <c r="C74" s="20"/>
      <c r="D74" s="20"/>
      <c r="E74" s="20"/>
      <c r="F74" s="18"/>
    </row>
    <row r="75" spans="1:6" s="1" customFormat="1">
      <c r="A75" s="19"/>
      <c r="B75" s="20"/>
      <c r="C75" s="20"/>
      <c r="D75" s="20"/>
      <c r="E75" s="20"/>
      <c r="F75" s="18"/>
    </row>
    <row r="76" spans="1:6" s="1" customFormat="1">
      <c r="A76" s="19"/>
      <c r="B76" s="20"/>
      <c r="C76" s="20"/>
      <c r="D76" s="20"/>
      <c r="E76" s="20"/>
      <c r="F76" s="18"/>
    </row>
    <row r="77" spans="1:6" s="1" customFormat="1">
      <c r="A77" s="19"/>
      <c r="B77" s="20"/>
      <c r="C77" s="20"/>
      <c r="D77" s="20"/>
      <c r="E77" s="20"/>
      <c r="F77" s="18"/>
    </row>
    <row r="78" spans="1:6" s="1" customFormat="1">
      <c r="A78" s="19"/>
      <c r="B78" s="20"/>
      <c r="C78" s="20"/>
      <c r="D78" s="20"/>
      <c r="E78" s="20"/>
      <c r="F78" s="18"/>
    </row>
    <row r="79" spans="1:6" s="1" customFormat="1">
      <c r="A79" s="19"/>
      <c r="B79" s="20"/>
      <c r="C79" s="20"/>
      <c r="D79" s="20"/>
      <c r="E79" s="20"/>
      <c r="F79" s="18"/>
    </row>
    <row r="80" spans="1:6" s="1" customFormat="1">
      <c r="A80" s="19"/>
      <c r="B80" s="20"/>
      <c r="C80" s="20"/>
      <c r="D80" s="20"/>
      <c r="E80" s="20"/>
      <c r="F80" s="18"/>
    </row>
    <row r="81" spans="1:6" s="1" customFormat="1">
      <c r="A81" s="19"/>
      <c r="B81" s="20"/>
      <c r="C81" s="20"/>
      <c r="D81" s="20"/>
      <c r="E81" s="20"/>
      <c r="F81" s="18"/>
    </row>
    <row r="82" spans="1:6" s="1" customFormat="1">
      <c r="A82" s="19"/>
      <c r="B82" s="20"/>
      <c r="C82" s="20"/>
      <c r="D82" s="20"/>
      <c r="E82" s="20"/>
      <c r="F82" s="18"/>
    </row>
    <row r="83" spans="1:6" s="1" customFormat="1">
      <c r="A83" s="19"/>
      <c r="B83" s="20"/>
      <c r="C83" s="20"/>
      <c r="D83" s="20"/>
      <c r="E83" s="20"/>
      <c r="F83" s="18"/>
    </row>
    <row r="84" spans="1:6" s="1" customFormat="1">
      <c r="A84" s="19"/>
      <c r="B84" s="20"/>
      <c r="C84" s="20"/>
      <c r="D84" s="20"/>
      <c r="E84" s="20"/>
      <c r="F84" s="18"/>
    </row>
    <row r="85" spans="1:6" s="1" customFormat="1">
      <c r="A85" s="19"/>
      <c r="B85" s="20"/>
      <c r="C85" s="20"/>
      <c r="D85" s="20"/>
      <c r="E85" s="20"/>
      <c r="F85" s="18"/>
    </row>
    <row r="86" spans="1:6" s="1" customFormat="1">
      <c r="A86" s="19"/>
      <c r="B86" s="20"/>
      <c r="C86" s="20"/>
      <c r="D86" s="20"/>
      <c r="E86" s="20"/>
      <c r="F86" s="18"/>
    </row>
    <row r="87" spans="1:6" s="1" customFormat="1">
      <c r="A87" s="19"/>
      <c r="B87" s="20"/>
      <c r="C87" s="20"/>
      <c r="D87" s="20"/>
      <c r="E87" s="20"/>
      <c r="F87" s="18"/>
    </row>
    <row r="88" spans="1:6" s="1" customFormat="1">
      <c r="A88" s="19"/>
      <c r="B88" s="20"/>
      <c r="C88" s="20"/>
      <c r="D88" s="20"/>
      <c r="E88" s="20"/>
      <c r="F88" s="18"/>
    </row>
    <row r="89" spans="1:6" s="1" customFormat="1">
      <c r="A89" s="19"/>
      <c r="B89" s="20"/>
      <c r="C89" s="20"/>
      <c r="D89" s="20"/>
      <c r="E89" s="20"/>
      <c r="F89" s="18"/>
    </row>
    <row r="90" spans="1:6" s="1" customFormat="1">
      <c r="A90" s="19"/>
      <c r="B90" s="20"/>
      <c r="C90" s="20"/>
      <c r="D90" s="20"/>
      <c r="E90" s="20"/>
      <c r="F90" s="18"/>
    </row>
    <row r="91" spans="1:6" s="1" customFormat="1">
      <c r="A91" s="19"/>
      <c r="B91" s="20"/>
      <c r="C91" s="20"/>
      <c r="D91" s="20"/>
      <c r="E91" s="20"/>
      <c r="F91" s="18"/>
    </row>
    <row r="92" spans="1:6" s="1" customFormat="1">
      <c r="A92" s="19"/>
      <c r="B92" s="20"/>
      <c r="C92" s="20"/>
      <c r="D92" s="20"/>
      <c r="E92" s="20"/>
      <c r="F92" s="18"/>
    </row>
    <row r="93" spans="1:6" s="1" customFormat="1">
      <c r="A93" s="19"/>
      <c r="B93" s="20"/>
      <c r="C93" s="20"/>
      <c r="D93" s="20"/>
      <c r="E93" s="20"/>
      <c r="F93" s="18"/>
    </row>
    <row r="94" spans="1:6" s="1" customFormat="1">
      <c r="A94" s="19"/>
      <c r="B94" s="20"/>
      <c r="C94" s="20"/>
      <c r="D94" s="20"/>
      <c r="E94" s="20"/>
      <c r="F94" s="18"/>
    </row>
    <row r="95" spans="1:6" s="1" customFormat="1">
      <c r="A95" s="19"/>
      <c r="B95" s="20"/>
      <c r="C95" s="20"/>
      <c r="D95" s="20"/>
      <c r="E95" s="20"/>
      <c r="F95" s="18"/>
    </row>
    <row r="96" spans="1:6" s="1" customFormat="1">
      <c r="A96" s="19"/>
      <c r="B96" s="20"/>
      <c r="C96" s="20"/>
      <c r="D96" s="20"/>
      <c r="E96" s="20"/>
      <c r="F96" s="18"/>
    </row>
    <row r="97" spans="1:6" s="1" customFormat="1">
      <c r="A97" s="2"/>
      <c r="B97" s="5"/>
      <c r="C97" s="5"/>
      <c r="D97" s="5"/>
      <c r="E97" s="5"/>
      <c r="F97" s="8"/>
    </row>
    <row r="98" spans="1:6" s="1" customFormat="1">
      <c r="A98" s="2"/>
      <c r="B98" s="5"/>
      <c r="C98" s="5"/>
      <c r="D98" s="5"/>
      <c r="E98" s="5"/>
      <c r="F98" s="8"/>
    </row>
    <row r="99" spans="1:6" s="1" customFormat="1">
      <c r="A99" s="2"/>
      <c r="B99" s="5"/>
      <c r="C99" s="5"/>
      <c r="D99" s="5"/>
      <c r="E99" s="5"/>
      <c r="F99" s="8"/>
    </row>
    <row r="100" spans="1:6" s="1" customFormat="1">
      <c r="A100" s="2"/>
      <c r="B100" s="5"/>
      <c r="C100" s="5"/>
      <c r="D100" s="5"/>
      <c r="E100" s="5"/>
      <c r="F100" s="8"/>
    </row>
    <row r="101" spans="1:6" s="1" customFormat="1">
      <c r="A101" s="2"/>
      <c r="B101" s="5"/>
      <c r="C101" s="5"/>
      <c r="D101" s="5"/>
      <c r="E101" s="5"/>
      <c r="F101" s="8"/>
    </row>
    <row r="102" spans="1:6" s="1" customFormat="1">
      <c r="A102" s="2"/>
      <c r="B102" s="5"/>
      <c r="C102" s="5"/>
      <c r="D102" s="5"/>
      <c r="E102" s="5"/>
      <c r="F102" s="8"/>
    </row>
    <row r="103" spans="1:6" s="1" customFormat="1">
      <c r="A103" s="2"/>
      <c r="B103" s="5"/>
      <c r="C103" s="5"/>
      <c r="D103" s="5"/>
      <c r="E103" s="5"/>
      <c r="F103" s="8"/>
    </row>
    <row r="104" spans="1:6" s="1" customFormat="1">
      <c r="A104" s="2"/>
      <c r="B104" s="5"/>
      <c r="C104" s="5"/>
      <c r="D104" s="5"/>
      <c r="E104" s="5"/>
      <c r="F104" s="8"/>
    </row>
    <row r="105" spans="1:6" s="1" customFormat="1">
      <c r="A105" s="2"/>
      <c r="B105" s="5"/>
      <c r="C105" s="5"/>
      <c r="D105" s="5"/>
      <c r="E105" s="5"/>
      <c r="F105" s="8"/>
    </row>
    <row r="106" spans="1:6" s="1" customFormat="1">
      <c r="A106" s="2"/>
      <c r="B106" s="5"/>
      <c r="C106" s="5"/>
      <c r="D106" s="5"/>
      <c r="E106" s="5"/>
      <c r="F106" s="8"/>
    </row>
    <row r="107" spans="1:6" s="1" customFormat="1">
      <c r="A107" s="2"/>
      <c r="B107" s="5"/>
      <c r="C107" s="5"/>
      <c r="D107" s="5"/>
      <c r="E107" s="5"/>
      <c r="F107" s="8"/>
    </row>
    <row r="108" spans="1:6" s="1" customFormat="1">
      <c r="A108" s="2"/>
      <c r="B108" s="5"/>
      <c r="C108" s="5"/>
      <c r="D108" s="5"/>
      <c r="E108" s="5"/>
      <c r="F108" s="8"/>
    </row>
    <row r="109" spans="1:6" s="1" customFormat="1">
      <c r="A109" s="2"/>
      <c r="B109" s="5"/>
      <c r="C109" s="5"/>
      <c r="D109" s="5"/>
      <c r="E109" s="5"/>
      <c r="F109" s="8"/>
    </row>
    <row r="110" spans="1:6" s="1" customFormat="1">
      <c r="A110" s="2"/>
      <c r="B110" s="5"/>
      <c r="C110" s="5"/>
      <c r="D110" s="5"/>
      <c r="E110" s="5"/>
      <c r="F110" s="8"/>
    </row>
    <row r="111" spans="1:6" s="1" customFormat="1">
      <c r="A111" s="2"/>
      <c r="B111" s="5"/>
      <c r="C111" s="5"/>
      <c r="D111" s="5"/>
      <c r="E111" s="5"/>
      <c r="F111" s="8"/>
    </row>
    <row r="112" spans="1:6" s="1" customFormat="1">
      <c r="A112" s="2"/>
      <c r="B112" s="5"/>
      <c r="C112" s="5"/>
      <c r="D112" s="5"/>
      <c r="E112" s="5"/>
      <c r="F112" s="8"/>
    </row>
    <row r="113" spans="1:6" s="1" customFormat="1">
      <c r="A113" s="2"/>
      <c r="B113" s="5"/>
      <c r="C113" s="5"/>
      <c r="D113" s="5"/>
      <c r="E113" s="5"/>
      <c r="F113" s="8"/>
    </row>
    <row r="114" spans="1:6" s="1" customFormat="1">
      <c r="A114" s="2"/>
      <c r="B114" s="5"/>
      <c r="C114" s="5"/>
      <c r="D114" s="5"/>
      <c r="E114" s="5"/>
      <c r="F114" s="8"/>
    </row>
    <row r="115" spans="1:6" s="1" customFormat="1">
      <c r="A115" s="2"/>
      <c r="B115" s="5"/>
      <c r="C115" s="5"/>
      <c r="D115" s="5"/>
      <c r="E115" s="5"/>
      <c r="F115" s="8"/>
    </row>
    <row r="116" spans="1:6" s="1" customFormat="1">
      <c r="A116" s="2"/>
      <c r="B116" s="5"/>
      <c r="C116" s="5"/>
      <c r="D116" s="5"/>
      <c r="E116" s="5"/>
      <c r="F116" s="8"/>
    </row>
    <row r="117" spans="1:6" s="1" customFormat="1">
      <c r="A117" s="2"/>
      <c r="B117" s="5"/>
      <c r="C117" s="5"/>
      <c r="D117" s="5"/>
      <c r="E117" s="5"/>
      <c r="F117" s="8"/>
    </row>
    <row r="118" spans="1:6" s="1" customFormat="1">
      <c r="A118" s="2"/>
      <c r="B118" s="5"/>
      <c r="C118" s="5"/>
      <c r="D118" s="5"/>
      <c r="E118" s="5"/>
      <c r="F118" s="8"/>
    </row>
    <row r="119" spans="1:6" s="1" customFormat="1">
      <c r="A119" s="2"/>
      <c r="B119" s="5"/>
      <c r="C119" s="5"/>
      <c r="D119" s="5"/>
      <c r="E119" s="5"/>
      <c r="F119" s="8"/>
    </row>
    <row r="120" spans="1:6" s="1" customFormat="1">
      <c r="A120" s="2"/>
      <c r="B120" s="5"/>
      <c r="C120" s="5"/>
      <c r="D120" s="5"/>
      <c r="E120" s="5"/>
      <c r="F120" s="8"/>
    </row>
    <row r="121" spans="1:6" s="1" customFormat="1">
      <c r="A121" s="2"/>
      <c r="B121" s="5"/>
      <c r="C121" s="5"/>
      <c r="D121" s="5"/>
      <c r="E121" s="5"/>
      <c r="F121" s="8"/>
    </row>
    <row r="122" spans="1:6" s="1" customFormat="1">
      <c r="A122" s="2"/>
      <c r="B122" s="5"/>
      <c r="C122" s="5"/>
      <c r="D122" s="5"/>
      <c r="E122" s="5"/>
      <c r="F122" s="8"/>
    </row>
    <row r="123" spans="1:6" s="1" customFormat="1">
      <c r="A123" s="2"/>
      <c r="B123" s="5"/>
      <c r="C123" s="5"/>
      <c r="D123" s="5"/>
      <c r="E123" s="5"/>
      <c r="F123" s="8"/>
    </row>
    <row r="124" spans="1:6" s="1" customFormat="1">
      <c r="A124" s="2"/>
      <c r="B124" s="5"/>
      <c r="C124" s="5"/>
      <c r="D124" s="5"/>
      <c r="E124" s="5"/>
      <c r="F124" s="8"/>
    </row>
    <row r="125" spans="1:6" s="1" customFormat="1">
      <c r="A125" s="2"/>
      <c r="B125" s="5"/>
      <c r="C125" s="5"/>
      <c r="D125" s="5"/>
      <c r="E125" s="5"/>
      <c r="F125" s="8"/>
    </row>
    <row r="126" spans="1:6" s="1" customFormat="1">
      <c r="A126" s="2"/>
      <c r="B126" s="5"/>
      <c r="C126" s="5"/>
      <c r="D126" s="5"/>
      <c r="E126" s="5"/>
      <c r="F126" s="8"/>
    </row>
    <row r="127" spans="1:6" s="1" customFormat="1">
      <c r="A127" s="2"/>
      <c r="B127" s="5"/>
      <c r="C127" s="5"/>
      <c r="D127" s="5"/>
      <c r="E127" s="5"/>
      <c r="F127" s="8"/>
    </row>
    <row r="128" spans="1:6" s="1" customFormat="1">
      <c r="A128" s="2"/>
      <c r="B128" s="5"/>
      <c r="C128" s="5"/>
      <c r="D128" s="5"/>
      <c r="E128" s="5"/>
      <c r="F128" s="8"/>
    </row>
    <row r="129" spans="1:6" s="1" customFormat="1">
      <c r="A129" s="2"/>
      <c r="B129" s="5"/>
      <c r="C129" s="5"/>
      <c r="D129" s="5"/>
      <c r="E129" s="5"/>
      <c r="F129" s="8"/>
    </row>
    <row r="130" spans="1:6" s="1" customFormat="1">
      <c r="A130" s="2"/>
      <c r="B130" s="5"/>
      <c r="C130" s="5"/>
      <c r="D130" s="5"/>
      <c r="E130" s="5"/>
      <c r="F130" s="8"/>
    </row>
    <row r="131" spans="1:6" s="1" customFormat="1">
      <c r="A131" s="2"/>
      <c r="B131" s="5"/>
      <c r="C131" s="5"/>
      <c r="D131" s="5"/>
      <c r="E131" s="5"/>
      <c r="F131" s="8"/>
    </row>
    <row r="132" spans="1:6" s="1" customFormat="1">
      <c r="A132" s="2"/>
      <c r="B132" s="5"/>
      <c r="C132" s="5"/>
      <c r="D132" s="5"/>
      <c r="E132" s="5"/>
      <c r="F132" s="8"/>
    </row>
    <row r="133" spans="1:6" s="1" customFormat="1">
      <c r="A133" s="2"/>
      <c r="B133" s="5"/>
      <c r="C133" s="5"/>
      <c r="D133" s="5"/>
      <c r="E133" s="5"/>
      <c r="F133" s="8"/>
    </row>
    <row r="134" spans="1:6" s="1" customFormat="1">
      <c r="A134" s="2"/>
      <c r="B134" s="5"/>
      <c r="C134" s="5"/>
      <c r="D134" s="5"/>
      <c r="E134" s="5"/>
      <c r="F134" s="8"/>
    </row>
    <row r="135" spans="1:6" s="1" customFormat="1">
      <c r="A135" s="2"/>
      <c r="B135" s="5"/>
      <c r="C135" s="5"/>
      <c r="D135" s="5"/>
      <c r="E135" s="5"/>
      <c r="F135" s="8"/>
    </row>
    <row r="136" spans="1:6" s="1" customFormat="1">
      <c r="A136" s="2"/>
      <c r="B136" s="5"/>
      <c r="C136" s="5"/>
      <c r="D136" s="5"/>
      <c r="E136" s="5"/>
      <c r="F136" s="8"/>
    </row>
    <row r="137" spans="1:6" s="1" customFormat="1">
      <c r="A137" s="2"/>
      <c r="B137" s="5"/>
      <c r="C137" s="5"/>
      <c r="D137" s="5"/>
      <c r="E137" s="5"/>
      <c r="F137" s="8"/>
    </row>
    <row r="138" spans="1:6" s="1" customFormat="1">
      <c r="A138" s="2"/>
      <c r="B138" s="5"/>
      <c r="C138" s="5"/>
      <c r="D138" s="5"/>
      <c r="E138" s="5"/>
      <c r="F138" s="8"/>
    </row>
    <row r="139" spans="1:6" s="1" customFormat="1">
      <c r="A139" s="2"/>
      <c r="B139" s="5"/>
      <c r="C139" s="5"/>
      <c r="D139" s="5"/>
      <c r="E139" s="5"/>
      <c r="F139" s="8"/>
    </row>
    <row r="140" spans="1:6" s="1" customFormat="1">
      <c r="A140" s="2"/>
      <c r="B140" s="5"/>
      <c r="C140" s="5"/>
      <c r="D140" s="5"/>
      <c r="E140" s="5"/>
      <c r="F140" s="8"/>
    </row>
    <row r="141" spans="1:6" s="1" customFormat="1">
      <c r="A141" s="2"/>
      <c r="B141" s="5"/>
      <c r="C141" s="5"/>
      <c r="D141" s="5"/>
      <c r="E141" s="5"/>
      <c r="F141" s="8"/>
    </row>
    <row r="142" spans="1:6" s="1" customFormat="1">
      <c r="A142" s="2"/>
      <c r="B142" s="5"/>
      <c r="C142" s="5"/>
      <c r="D142" s="5"/>
      <c r="E142" s="5"/>
      <c r="F142" s="8"/>
    </row>
    <row r="143" spans="1:6" s="1" customFormat="1">
      <c r="A143" s="2"/>
      <c r="B143" s="5"/>
      <c r="C143" s="5"/>
      <c r="D143" s="5"/>
      <c r="E143" s="5"/>
      <c r="F143" s="8"/>
    </row>
    <row r="144" spans="1:6" s="1" customFormat="1">
      <c r="A144" s="2"/>
      <c r="B144" s="5"/>
      <c r="C144" s="5"/>
      <c r="D144" s="5"/>
      <c r="E144" s="5"/>
      <c r="F144" s="8"/>
    </row>
    <row r="145" spans="1:6" s="1" customFormat="1">
      <c r="A145" s="2"/>
      <c r="B145" s="5"/>
      <c r="C145" s="5"/>
      <c r="D145" s="5"/>
      <c r="E145" s="5"/>
      <c r="F145" s="8"/>
    </row>
    <row r="146" spans="1:6" s="1" customFormat="1">
      <c r="A146" s="2"/>
      <c r="B146" s="5"/>
      <c r="C146" s="5"/>
      <c r="D146" s="5"/>
      <c r="E146" s="5"/>
      <c r="F146" s="8"/>
    </row>
    <row r="147" spans="1:6" s="1" customFormat="1">
      <c r="A147" s="2"/>
      <c r="B147" s="5"/>
      <c r="C147" s="5"/>
      <c r="D147" s="5"/>
      <c r="E147" s="5"/>
      <c r="F147" s="8"/>
    </row>
    <row r="148" spans="1:6" s="1" customFormat="1">
      <c r="A148" s="2"/>
      <c r="B148" s="5"/>
      <c r="C148" s="5"/>
      <c r="D148" s="5"/>
      <c r="E148" s="5"/>
      <c r="F148" s="8"/>
    </row>
    <row r="149" spans="1:6" s="1" customFormat="1">
      <c r="A149" s="2"/>
      <c r="B149" s="5"/>
      <c r="C149" s="5"/>
      <c r="D149" s="5"/>
      <c r="E149" s="5"/>
      <c r="F149" s="8"/>
    </row>
    <row r="150" spans="1:6" s="1" customFormat="1">
      <c r="A150" s="2"/>
      <c r="B150" s="5"/>
      <c r="C150" s="5"/>
      <c r="D150" s="5"/>
      <c r="E150" s="5"/>
      <c r="F150" s="8"/>
    </row>
    <row r="151" spans="1:6" s="1" customFormat="1">
      <c r="A151" s="2"/>
      <c r="B151" s="5"/>
      <c r="C151" s="5"/>
      <c r="D151" s="5"/>
      <c r="E151" s="5"/>
      <c r="F151" s="8"/>
    </row>
    <row r="152" spans="1:6" s="1" customFormat="1">
      <c r="A152" s="2"/>
      <c r="B152" s="5"/>
      <c r="C152" s="5"/>
      <c r="D152" s="5"/>
      <c r="E152" s="5"/>
      <c r="F152" s="8"/>
    </row>
    <row r="153" spans="1:6" s="1" customFormat="1">
      <c r="A153" s="2"/>
      <c r="B153" s="5"/>
      <c r="C153" s="5"/>
      <c r="D153" s="5"/>
      <c r="E153" s="5"/>
      <c r="F153" s="8"/>
    </row>
    <row r="154" spans="1:6" s="1" customFormat="1">
      <c r="A154" s="2"/>
      <c r="B154" s="5"/>
      <c r="C154" s="5"/>
      <c r="D154" s="5"/>
      <c r="E154" s="5"/>
      <c r="F154" s="8"/>
    </row>
    <row r="155" spans="1:6" s="1" customFormat="1">
      <c r="A155" s="2"/>
      <c r="B155" s="5"/>
      <c r="C155" s="5"/>
      <c r="D155" s="5"/>
      <c r="E155" s="5"/>
      <c r="F155" s="8"/>
    </row>
    <row r="156" spans="1:6" s="1" customFormat="1">
      <c r="A156" s="2"/>
      <c r="B156" s="5"/>
      <c r="C156" s="5"/>
      <c r="D156" s="5"/>
      <c r="E156" s="5"/>
      <c r="F156" s="8"/>
    </row>
    <row r="157" spans="1:6" s="1" customFormat="1">
      <c r="A157" s="2"/>
      <c r="B157" s="5"/>
      <c r="C157" s="5"/>
      <c r="D157" s="5"/>
      <c r="E157" s="5"/>
      <c r="F157" s="8"/>
    </row>
    <row r="158" spans="1:6" s="1" customFormat="1">
      <c r="A158" s="2"/>
      <c r="B158" s="5"/>
      <c r="C158" s="5"/>
      <c r="D158" s="5"/>
      <c r="E158" s="5"/>
      <c r="F158" s="8"/>
    </row>
    <row r="159" spans="1:6" s="1" customFormat="1">
      <c r="A159" s="2"/>
      <c r="B159" s="5"/>
      <c r="C159" s="5"/>
      <c r="D159" s="5"/>
      <c r="E159" s="5"/>
      <c r="F159" s="8"/>
    </row>
    <row r="160" spans="1:6" s="1" customFormat="1">
      <c r="A160" s="2"/>
      <c r="B160" s="5"/>
      <c r="C160" s="5"/>
      <c r="D160" s="5"/>
      <c r="E160" s="5"/>
      <c r="F160" s="8"/>
    </row>
    <row r="161" spans="1:6" s="1" customFormat="1">
      <c r="A161" s="2"/>
      <c r="B161" s="5"/>
      <c r="C161" s="5"/>
      <c r="D161" s="5"/>
      <c r="E161" s="5"/>
      <c r="F161" s="8"/>
    </row>
    <row r="162" spans="1:6" s="1" customFormat="1">
      <c r="A162" s="2"/>
      <c r="B162" s="5"/>
      <c r="C162" s="5"/>
      <c r="D162" s="5"/>
      <c r="E162" s="5"/>
      <c r="F162" s="8"/>
    </row>
    <row r="163" spans="1:6" s="1" customFormat="1">
      <c r="A163" s="2"/>
      <c r="B163" s="5"/>
      <c r="C163" s="5"/>
      <c r="D163" s="5"/>
      <c r="E163" s="5"/>
      <c r="F163" s="8"/>
    </row>
    <row r="164" spans="1:6" s="1" customFormat="1">
      <c r="A164" s="2"/>
      <c r="B164" s="5"/>
      <c r="C164" s="5"/>
      <c r="D164" s="5"/>
      <c r="E164" s="5"/>
      <c r="F164" s="8"/>
    </row>
    <row r="165" spans="1:6" s="1" customFormat="1">
      <c r="A165" s="2"/>
      <c r="B165" s="5"/>
      <c r="C165" s="5"/>
      <c r="D165" s="5"/>
      <c r="E165" s="5"/>
      <c r="F165" s="8"/>
    </row>
    <row r="166" spans="1:6" s="1" customFormat="1">
      <c r="A166" s="2"/>
      <c r="B166" s="5"/>
      <c r="C166" s="5"/>
      <c r="D166" s="5"/>
      <c r="E166" s="5"/>
      <c r="F166" s="8"/>
    </row>
    <row r="167" spans="1:6" s="1" customFormat="1">
      <c r="A167" s="2"/>
      <c r="B167" s="5"/>
      <c r="C167" s="5"/>
      <c r="D167" s="5"/>
      <c r="E167" s="5"/>
      <c r="F167" s="8"/>
    </row>
    <row r="168" spans="1:6" s="1" customFormat="1">
      <c r="A168" s="2"/>
      <c r="B168" s="5"/>
      <c r="C168" s="5"/>
      <c r="D168" s="5"/>
      <c r="E168" s="5"/>
      <c r="F168" s="8"/>
    </row>
    <row r="169" spans="1:6" s="1" customFormat="1">
      <c r="A169" s="2"/>
      <c r="B169" s="5"/>
      <c r="C169" s="5"/>
      <c r="D169" s="5"/>
      <c r="E169" s="5"/>
      <c r="F169" s="8"/>
    </row>
    <row r="170" spans="1:6" s="1" customFormat="1">
      <c r="A170" s="2"/>
      <c r="B170" s="5"/>
      <c r="C170" s="5"/>
      <c r="D170" s="5"/>
      <c r="E170" s="5"/>
      <c r="F170" s="8"/>
    </row>
    <row r="171" spans="1:6" s="1" customFormat="1">
      <c r="A171" s="2"/>
      <c r="B171" s="5"/>
      <c r="C171" s="5"/>
      <c r="D171" s="5"/>
      <c r="E171" s="5"/>
      <c r="F171" s="8"/>
    </row>
    <row r="172" spans="1:6" s="1" customFormat="1">
      <c r="A172" s="2"/>
      <c r="B172" s="5"/>
      <c r="C172" s="5"/>
      <c r="D172" s="5"/>
      <c r="E172" s="5"/>
      <c r="F172" s="8"/>
    </row>
    <row r="173" spans="1:6" s="1" customFormat="1">
      <c r="A173" s="2"/>
      <c r="B173" s="5"/>
      <c r="C173" s="5"/>
      <c r="D173" s="5"/>
      <c r="E173" s="5"/>
      <c r="F173" s="8"/>
    </row>
    <row r="174" spans="1:6" s="1" customFormat="1">
      <c r="A174" s="2"/>
      <c r="B174" s="5"/>
      <c r="C174" s="5"/>
      <c r="D174" s="5"/>
      <c r="E174" s="5"/>
      <c r="F174" s="8"/>
    </row>
    <row r="175" spans="1:6" s="1" customFormat="1">
      <c r="A175" s="2"/>
      <c r="B175" s="5"/>
      <c r="C175" s="5"/>
      <c r="D175" s="5"/>
      <c r="E175" s="5"/>
      <c r="F175" s="8"/>
    </row>
    <row r="176" spans="1:6" s="1" customFormat="1">
      <c r="A176" s="2"/>
      <c r="B176" s="5"/>
      <c r="C176" s="5"/>
      <c r="D176" s="5"/>
      <c r="E176" s="5"/>
      <c r="F176" s="8"/>
    </row>
    <row r="177" spans="1:6" s="1" customFormat="1">
      <c r="A177" s="2"/>
      <c r="B177" s="5"/>
      <c r="C177" s="5"/>
      <c r="D177" s="5"/>
      <c r="E177" s="5"/>
      <c r="F177" s="8"/>
    </row>
    <row r="178" spans="1:6" s="1" customFormat="1">
      <c r="A178" s="2"/>
      <c r="B178" s="5"/>
      <c r="C178" s="5"/>
      <c r="D178" s="5"/>
      <c r="E178" s="5"/>
      <c r="F178" s="8"/>
    </row>
    <row r="179" spans="1:6" s="1" customFormat="1">
      <c r="A179" s="2"/>
      <c r="B179" s="5"/>
      <c r="C179" s="5"/>
      <c r="D179" s="5"/>
      <c r="E179" s="5"/>
      <c r="F179" s="8"/>
    </row>
    <row r="180" spans="1:6" s="1" customFormat="1">
      <c r="A180" s="2"/>
      <c r="B180" s="5"/>
      <c r="C180" s="5"/>
      <c r="D180" s="5"/>
      <c r="E180" s="5"/>
      <c r="F180" s="8"/>
    </row>
    <row r="181" spans="1:6" s="1" customFormat="1">
      <c r="A181" s="2"/>
      <c r="B181" s="5"/>
      <c r="C181" s="5"/>
      <c r="D181" s="5"/>
      <c r="E181" s="5"/>
      <c r="F181" s="8"/>
    </row>
    <row r="182" spans="1:6" s="1" customFormat="1">
      <c r="A182" s="2"/>
      <c r="B182" s="5"/>
      <c r="C182" s="5"/>
      <c r="D182" s="5"/>
      <c r="E182" s="5"/>
      <c r="F182" s="8"/>
    </row>
    <row r="183" spans="1:6" s="1" customFormat="1">
      <c r="A183" s="2"/>
      <c r="B183" s="5"/>
      <c r="C183" s="5"/>
      <c r="D183" s="5"/>
      <c r="E183" s="5"/>
      <c r="F183" s="8"/>
    </row>
    <row r="184" spans="1:6" s="1" customFormat="1">
      <c r="A184" s="2"/>
      <c r="B184" s="5"/>
      <c r="C184" s="5"/>
      <c r="D184" s="5"/>
      <c r="E184" s="5"/>
      <c r="F184" s="8"/>
    </row>
    <row r="185" spans="1:6" s="1" customFormat="1">
      <c r="A185" s="2"/>
      <c r="B185" s="5"/>
      <c r="C185" s="5"/>
      <c r="D185" s="5"/>
      <c r="E185" s="5"/>
      <c r="F185" s="8"/>
    </row>
    <row r="186" spans="1:6" s="1" customFormat="1">
      <c r="A186" s="2"/>
      <c r="B186" s="5"/>
      <c r="C186" s="5"/>
      <c r="D186" s="5"/>
      <c r="E186" s="5"/>
      <c r="F186" s="8"/>
    </row>
    <row r="187" spans="1:6" s="1" customFormat="1">
      <c r="A187" s="2"/>
      <c r="B187" s="5"/>
      <c r="C187" s="5"/>
      <c r="D187" s="5"/>
      <c r="E187" s="5"/>
      <c r="F187" s="8"/>
    </row>
    <row r="188" spans="1:6" s="1" customFormat="1">
      <c r="A188" s="2"/>
      <c r="B188" s="5"/>
      <c r="C188" s="5"/>
      <c r="D188" s="5"/>
      <c r="E188" s="5"/>
      <c r="F188" s="8"/>
    </row>
    <row r="189" spans="1:6" s="1" customFormat="1">
      <c r="A189" s="2"/>
      <c r="B189" s="5"/>
      <c r="C189" s="5"/>
      <c r="D189" s="5"/>
      <c r="E189" s="5"/>
      <c r="F189" s="8"/>
    </row>
    <row r="190" spans="1:6" s="1" customFormat="1">
      <c r="A190" s="2"/>
      <c r="B190" s="5"/>
      <c r="C190" s="5"/>
      <c r="D190" s="5"/>
      <c r="E190" s="5"/>
      <c r="F190" s="8"/>
    </row>
    <row r="191" spans="1:6" s="1" customFormat="1">
      <c r="A191" s="2"/>
      <c r="B191" s="5"/>
      <c r="C191" s="5"/>
      <c r="D191" s="5"/>
      <c r="E191" s="5"/>
      <c r="F191" s="8"/>
    </row>
    <row r="192" spans="1:6" s="1" customFormat="1">
      <c r="A192" s="2"/>
      <c r="B192" s="5"/>
      <c r="C192" s="5"/>
      <c r="D192" s="5"/>
      <c r="E192" s="5"/>
      <c r="F192" s="8"/>
    </row>
    <row r="193" spans="1:6" s="1" customFormat="1">
      <c r="A193" s="2"/>
      <c r="B193" s="5"/>
      <c r="C193" s="5"/>
      <c r="D193" s="5"/>
      <c r="E193" s="5"/>
      <c r="F193" s="8"/>
    </row>
    <row r="194" spans="1:6" s="1" customFormat="1">
      <c r="A194" s="2"/>
      <c r="B194" s="5"/>
      <c r="C194" s="5"/>
      <c r="D194" s="5"/>
      <c r="E194" s="5"/>
      <c r="F194" s="8"/>
    </row>
    <row r="195" spans="1:6" s="1" customFormat="1">
      <c r="A195" s="2"/>
      <c r="B195" s="5"/>
      <c r="C195" s="5"/>
      <c r="D195" s="5"/>
      <c r="E195" s="5"/>
      <c r="F195" s="8"/>
    </row>
    <row r="196" spans="1:6" s="1" customFormat="1">
      <c r="A196" s="2"/>
      <c r="B196" s="5"/>
      <c r="C196" s="5"/>
      <c r="D196" s="5"/>
      <c r="E196" s="5"/>
      <c r="F196" s="8"/>
    </row>
  </sheetData>
  <phoneticPr fontId="15" type="noConversion"/>
  <pageMargins left="0.70866141732283472" right="0.70866141732283472" top="0.74803149606299213" bottom="0.74803149606299213" header="0.31496062992125984" footer="0.31496062992125984"/>
  <pageSetup paperSize="9" firstPageNumber="102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2"/>
  <sheetViews>
    <sheetView showGridLines="0" zoomScaleNormal="100" workbookViewId="0">
      <selection activeCell="S56" sqref="S56"/>
    </sheetView>
  </sheetViews>
  <sheetFormatPr baseColWidth="10" defaultColWidth="9.28515625" defaultRowHeight="11.25"/>
  <cols>
    <col min="1" max="1" width="5.5703125" style="9" customWidth="1"/>
    <col min="2" max="2" width="8.7109375" style="5" customWidth="1"/>
    <col min="3" max="3" width="8.85546875" style="5" customWidth="1"/>
    <col min="4" max="4" width="7.85546875" style="5" bestFit="1" customWidth="1"/>
    <col min="5" max="5" width="9.28515625" style="8" customWidth="1"/>
    <col min="6" max="6" width="8.7109375" style="5" bestFit="1" customWidth="1"/>
    <col min="7" max="7" width="8" style="5" bestFit="1" customWidth="1"/>
    <col min="8" max="8" width="6.7109375" style="5" bestFit="1" customWidth="1"/>
    <col min="9" max="9" width="6.28515625" style="5" bestFit="1" customWidth="1"/>
    <col min="10" max="10" width="8.140625" style="8" bestFit="1" customWidth="1"/>
    <col min="11" max="11" width="10.28515625" style="8" customWidth="1"/>
    <col min="12" max="12" width="9.28515625" style="3"/>
    <col min="13" max="13" width="5.85546875" style="9" customWidth="1"/>
    <col min="14" max="14" width="7" style="5" customWidth="1"/>
    <col min="15" max="15" width="8.28515625" style="5" customWidth="1"/>
    <col min="16" max="16" width="8.28515625" style="8" customWidth="1"/>
    <col min="17" max="17" width="7.7109375" style="5" customWidth="1"/>
    <col min="18" max="18" width="10.140625" style="8" customWidth="1"/>
    <col min="19" max="19" width="9.42578125" style="8" customWidth="1"/>
    <col min="20" max="20" width="7.140625" style="8" customWidth="1"/>
    <col min="21" max="21" width="6.5703125" style="8" customWidth="1"/>
    <col min="22" max="22" width="9.85546875" style="5" customWidth="1"/>
    <col min="23" max="23" width="8.5703125" style="8" customWidth="1"/>
    <col min="24" max="16384" width="9.28515625" style="3"/>
  </cols>
  <sheetData>
    <row r="1" spans="1:23" s="64" customFormat="1" ht="19.5">
      <c r="A1" s="64" t="s">
        <v>103</v>
      </c>
      <c r="M1" s="64" t="s">
        <v>106</v>
      </c>
    </row>
    <row r="2" spans="1:23" s="68" customFormat="1">
      <c r="A2" s="65"/>
      <c r="B2" s="66"/>
      <c r="C2" s="66"/>
      <c r="D2" s="66"/>
      <c r="E2" s="67"/>
      <c r="F2" s="66"/>
      <c r="G2" s="66"/>
      <c r="H2" s="66"/>
      <c r="I2" s="66"/>
      <c r="J2" s="67"/>
      <c r="K2" s="67"/>
      <c r="M2" s="65"/>
      <c r="N2" s="66"/>
      <c r="O2" s="66"/>
      <c r="P2" s="67"/>
      <c r="Q2" s="66"/>
      <c r="R2" s="67"/>
      <c r="S2" s="67"/>
      <c r="T2" s="67"/>
      <c r="U2" s="67"/>
      <c r="V2" s="66"/>
      <c r="W2" s="67"/>
    </row>
    <row r="3" spans="1:23" s="68" customFormat="1" ht="17.25">
      <c r="A3" s="69" t="s">
        <v>120</v>
      </c>
      <c r="B3" s="66"/>
      <c r="C3" s="66"/>
      <c r="D3" s="66"/>
      <c r="E3" s="67"/>
      <c r="F3" s="66"/>
      <c r="G3" s="66"/>
      <c r="H3" s="66"/>
      <c r="I3" s="66"/>
      <c r="J3" s="67"/>
      <c r="K3" s="67"/>
      <c r="M3" s="69" t="s">
        <v>120</v>
      </c>
      <c r="N3" s="66"/>
      <c r="O3" s="66"/>
      <c r="P3" s="67"/>
      <c r="Q3" s="66"/>
      <c r="R3" s="67"/>
      <c r="S3" s="67"/>
      <c r="T3" s="67"/>
      <c r="U3" s="67"/>
      <c r="V3" s="66"/>
      <c r="W3" s="67"/>
    </row>
    <row r="4" spans="1:23" ht="18.75" customHeight="1" thickBot="1">
      <c r="A4" s="154"/>
      <c r="B4" s="83"/>
      <c r="C4" s="83"/>
      <c r="D4" s="83"/>
      <c r="E4" s="155"/>
      <c r="F4" s="83"/>
      <c r="G4" s="83"/>
      <c r="H4" s="83"/>
      <c r="I4" s="83"/>
      <c r="J4" s="155"/>
      <c r="K4" s="155"/>
      <c r="M4" s="136"/>
      <c r="N4" s="83"/>
      <c r="O4" s="83"/>
      <c r="P4" s="155"/>
      <c r="Q4" s="83"/>
      <c r="R4" s="155"/>
      <c r="S4" s="155"/>
      <c r="T4" s="155"/>
      <c r="U4" s="155"/>
      <c r="V4" s="83"/>
      <c r="W4" s="155"/>
    </row>
    <row r="5" spans="1:23" ht="15" thickTop="1">
      <c r="A5" s="150"/>
      <c r="B5" s="151" t="s">
        <v>121</v>
      </c>
      <c r="C5" s="152"/>
      <c r="D5" s="152"/>
      <c r="E5" s="153"/>
      <c r="F5" s="152"/>
      <c r="G5" s="152"/>
      <c r="H5" s="152"/>
      <c r="I5" s="152"/>
      <c r="J5" s="153"/>
      <c r="K5" s="160"/>
      <c r="M5" s="150"/>
      <c r="N5" s="151" t="s">
        <v>122</v>
      </c>
      <c r="O5" s="152"/>
      <c r="P5" s="153"/>
      <c r="Q5" s="152"/>
      <c r="R5" s="157"/>
      <c r="S5" s="161" t="s">
        <v>79</v>
      </c>
      <c r="T5" s="162"/>
      <c r="U5" s="162"/>
      <c r="V5" s="163"/>
      <c r="W5" s="164"/>
    </row>
    <row r="6" spans="1:23" ht="14.25" customHeight="1">
      <c r="A6" s="138"/>
      <c r="B6" s="547" t="s">
        <v>64</v>
      </c>
      <c r="C6" s="547"/>
      <c r="D6" s="547"/>
      <c r="E6" s="548"/>
      <c r="F6" s="549" t="s">
        <v>65</v>
      </c>
      <c r="G6" s="547"/>
      <c r="H6" s="547"/>
      <c r="I6" s="547"/>
      <c r="J6" s="548"/>
      <c r="K6" s="158"/>
      <c r="M6" s="149"/>
      <c r="N6" s="550" t="s">
        <v>17</v>
      </c>
      <c r="O6" s="550"/>
      <c r="P6" s="551"/>
      <c r="Q6" s="304"/>
      <c r="R6" s="158"/>
      <c r="S6" s="165"/>
      <c r="T6" s="552" t="s">
        <v>78</v>
      </c>
      <c r="U6" s="550"/>
      <c r="V6" s="551"/>
      <c r="W6" s="148"/>
    </row>
    <row r="7" spans="1:23" s="11" customFormat="1" ht="36.6" customHeight="1" thickBot="1">
      <c r="A7" s="139"/>
      <c r="B7" s="140" t="s">
        <v>7</v>
      </c>
      <c r="C7" s="142" t="s">
        <v>15</v>
      </c>
      <c r="D7" s="140" t="s">
        <v>9</v>
      </c>
      <c r="E7" s="145" t="s">
        <v>16</v>
      </c>
      <c r="F7" s="146" t="s">
        <v>11</v>
      </c>
      <c r="G7" s="140" t="s">
        <v>10</v>
      </c>
      <c r="H7" s="142" t="s">
        <v>13</v>
      </c>
      <c r="I7" s="140" t="s">
        <v>12</v>
      </c>
      <c r="J7" s="145" t="s">
        <v>16</v>
      </c>
      <c r="K7" s="145" t="s">
        <v>69</v>
      </c>
      <c r="M7" s="139"/>
      <c r="N7" s="140" t="s">
        <v>7</v>
      </c>
      <c r="O7" s="140" t="s">
        <v>70</v>
      </c>
      <c r="P7" s="303" t="s">
        <v>16</v>
      </c>
      <c r="Q7" s="183" t="s">
        <v>8</v>
      </c>
      <c r="R7" s="159" t="s">
        <v>18</v>
      </c>
      <c r="S7" s="166" t="s">
        <v>80</v>
      </c>
      <c r="T7" s="167" t="s">
        <v>66</v>
      </c>
      <c r="U7" s="142" t="s">
        <v>67</v>
      </c>
      <c r="V7" s="159" t="s">
        <v>68</v>
      </c>
      <c r="W7" s="156" t="s">
        <v>81</v>
      </c>
    </row>
    <row r="8" spans="1:23" s="14" customFormat="1" ht="18.600000000000001" hidden="1" customHeight="1">
      <c r="A8" s="13">
        <f t="shared" ref="A8:A16" si="0">A9-1</f>
        <v>1970</v>
      </c>
      <c r="B8" s="25">
        <v>1219.1231295829305</v>
      </c>
      <c r="C8" s="25">
        <v>24.345399446233003</v>
      </c>
      <c r="D8" s="25">
        <v>599.67442570292803</v>
      </c>
      <c r="E8" s="25">
        <v>1843.1429547320913</v>
      </c>
      <c r="F8" s="25">
        <v>110.58625175323212</v>
      </c>
      <c r="G8" s="25">
        <v>43.240336329876527</v>
      </c>
      <c r="H8" s="25">
        <v>74.911157460229788</v>
      </c>
      <c r="I8" s="25">
        <v>368.63295131646839</v>
      </c>
      <c r="J8" s="25">
        <v>597.3706968598068</v>
      </c>
      <c r="K8" s="26">
        <v>2440.513651591898</v>
      </c>
      <c r="M8" s="13">
        <f t="shared" ref="M8:M16" si="1">M9-1</f>
        <v>1970</v>
      </c>
      <c r="N8" s="25">
        <v>246.29550227829333</v>
      </c>
      <c r="O8" s="25">
        <v>283.70747730790754</v>
      </c>
      <c r="P8" s="25">
        <v>530.00297958620081</v>
      </c>
      <c r="Q8" s="25">
        <v>450.30994963772588</v>
      </c>
      <c r="R8" s="26">
        <v>980.31292922392663</v>
      </c>
      <c r="S8" s="26">
        <v>3420.8265808158249</v>
      </c>
      <c r="T8" s="36" t="s">
        <v>73</v>
      </c>
      <c r="U8" s="36" t="s">
        <v>74</v>
      </c>
      <c r="V8" s="35" t="s">
        <v>72</v>
      </c>
      <c r="W8" s="35" t="s">
        <v>75</v>
      </c>
    </row>
    <row r="9" spans="1:23" s="6" customFormat="1" ht="12.75" hidden="1" customHeight="1">
      <c r="A9" s="12">
        <f t="shared" si="0"/>
        <v>1971</v>
      </c>
      <c r="B9" s="25">
        <v>1266.40407549254</v>
      </c>
      <c r="C9" s="25">
        <v>18.894936883643524</v>
      </c>
      <c r="D9" s="25">
        <v>736.73539094351145</v>
      </c>
      <c r="E9" s="25">
        <v>2022.034403319695</v>
      </c>
      <c r="F9" s="25">
        <v>129.79368182379744</v>
      </c>
      <c r="G9" s="25">
        <v>62.004462112017904</v>
      </c>
      <c r="H9" s="25">
        <v>84.787395623641928</v>
      </c>
      <c r="I9" s="25">
        <v>224.2392971083479</v>
      </c>
      <c r="J9" s="25">
        <v>500.82483666780519</v>
      </c>
      <c r="K9" s="26">
        <v>2522.8592399874997</v>
      </c>
      <c r="M9" s="13">
        <f t="shared" si="1"/>
        <v>1971</v>
      </c>
      <c r="N9" s="25">
        <v>258.96237727375131</v>
      </c>
      <c r="O9" s="25">
        <v>316.30851071560937</v>
      </c>
      <c r="P9" s="25">
        <v>575.27088798936074</v>
      </c>
      <c r="Q9" s="25">
        <v>306.38866885169654</v>
      </c>
      <c r="R9" s="26">
        <v>881.65955684105734</v>
      </c>
      <c r="S9" s="26">
        <v>3404.5187968285572</v>
      </c>
      <c r="T9" s="36" t="s">
        <v>73</v>
      </c>
      <c r="U9" s="36" t="s">
        <v>74</v>
      </c>
      <c r="V9" s="35" t="s">
        <v>72</v>
      </c>
      <c r="W9" s="35" t="s">
        <v>75</v>
      </c>
    </row>
    <row r="10" spans="1:23" s="14" customFormat="1" ht="12.75" hidden="1" customHeight="1">
      <c r="A10" s="13">
        <f t="shared" si="0"/>
        <v>1972</v>
      </c>
      <c r="B10" s="25">
        <v>1349.7162125825744</v>
      </c>
      <c r="C10" s="25">
        <v>158.79014265677347</v>
      </c>
      <c r="D10" s="25">
        <v>784.99015283097026</v>
      </c>
      <c r="E10" s="25">
        <v>2293.4965080703182</v>
      </c>
      <c r="F10" s="25">
        <v>158.50671860351881</v>
      </c>
      <c r="G10" s="25">
        <v>83.065049453863651</v>
      </c>
      <c r="H10" s="25">
        <v>108.14444452519203</v>
      </c>
      <c r="I10" s="25">
        <v>231.28856202263029</v>
      </c>
      <c r="J10" s="25">
        <v>581.00477460520483</v>
      </c>
      <c r="K10" s="26">
        <v>2874.5012826755228</v>
      </c>
      <c r="M10" s="13">
        <f t="shared" si="1"/>
        <v>1972</v>
      </c>
      <c r="N10" s="25">
        <v>243.71561666533432</v>
      </c>
      <c r="O10" s="25">
        <v>265.40845766444045</v>
      </c>
      <c r="P10" s="25">
        <v>509.12407432977477</v>
      </c>
      <c r="Q10" s="25">
        <v>239.6822743690181</v>
      </c>
      <c r="R10" s="26">
        <v>748.80634869879282</v>
      </c>
      <c r="S10" s="26">
        <v>3623.3076313743159</v>
      </c>
      <c r="T10" s="36" t="s">
        <v>73</v>
      </c>
      <c r="U10" s="36" t="s">
        <v>74</v>
      </c>
      <c r="V10" s="35" t="s">
        <v>72</v>
      </c>
      <c r="W10" s="35" t="s">
        <v>75</v>
      </c>
    </row>
    <row r="11" spans="1:23" s="6" customFormat="1" ht="12.75" hidden="1" customHeight="1">
      <c r="A11" s="12">
        <f t="shared" si="0"/>
        <v>1973</v>
      </c>
      <c r="B11" s="25">
        <v>1431.7783769249218</v>
      </c>
      <c r="C11" s="25">
        <v>226.01251426204368</v>
      </c>
      <c r="D11" s="25">
        <v>1167.9759888955909</v>
      </c>
      <c r="E11" s="25">
        <v>2825.7668800825563</v>
      </c>
      <c r="F11" s="25">
        <v>171.8712528069882</v>
      </c>
      <c r="G11" s="25">
        <v>72.948990937697573</v>
      </c>
      <c r="H11" s="25">
        <v>105.26660029214479</v>
      </c>
      <c r="I11" s="25">
        <v>256.64411386379658</v>
      </c>
      <c r="J11" s="25">
        <v>606.73095790062712</v>
      </c>
      <c r="K11" s="26">
        <v>3432.4978379831832</v>
      </c>
      <c r="M11" s="13">
        <f t="shared" si="1"/>
        <v>1973</v>
      </c>
      <c r="N11" s="25">
        <v>217.40805069656909</v>
      </c>
      <c r="O11" s="25">
        <v>242.13134888047497</v>
      </c>
      <c r="P11" s="25">
        <v>459.53939957704404</v>
      </c>
      <c r="Q11" s="25">
        <v>195.9041590662994</v>
      </c>
      <c r="R11" s="26">
        <v>655.44355864334341</v>
      </c>
      <c r="S11" s="26">
        <v>4087.9413966265265</v>
      </c>
      <c r="T11" s="36" t="s">
        <v>73</v>
      </c>
      <c r="U11" s="36" t="s">
        <v>74</v>
      </c>
      <c r="V11" s="35" t="s">
        <v>72</v>
      </c>
      <c r="W11" s="35" t="s">
        <v>75</v>
      </c>
    </row>
    <row r="12" spans="1:23" s="14" customFormat="1" ht="13.5" hidden="1" customHeight="1">
      <c r="A12" s="13">
        <f t="shared" si="0"/>
        <v>1974</v>
      </c>
      <c r="B12" s="25">
        <v>1388.2037455578727</v>
      </c>
      <c r="C12" s="25">
        <v>220.5620516994542</v>
      </c>
      <c r="D12" s="25">
        <v>1231.0560089532933</v>
      </c>
      <c r="E12" s="25">
        <v>2839.8218062106203</v>
      </c>
      <c r="F12" s="25">
        <v>171.48608678589855</v>
      </c>
      <c r="G12" s="25">
        <v>62.832932421531503</v>
      </c>
      <c r="H12" s="25">
        <v>105.89885394940517</v>
      </c>
      <c r="I12" s="25">
        <v>297.74786886913802</v>
      </c>
      <c r="J12" s="25">
        <v>637.96574202597321</v>
      </c>
      <c r="K12" s="26">
        <v>3477.7875482365935</v>
      </c>
      <c r="M12" s="13">
        <f t="shared" si="1"/>
        <v>1974</v>
      </c>
      <c r="N12" s="25">
        <v>203.76009243984507</v>
      </c>
      <c r="O12" s="25">
        <v>268.45344941607374</v>
      </c>
      <c r="P12" s="25">
        <v>472.21354185591883</v>
      </c>
      <c r="Q12" s="25">
        <v>511.77663277690164</v>
      </c>
      <c r="R12" s="26">
        <v>983.99017463282053</v>
      </c>
      <c r="S12" s="26">
        <v>4461.777722869414</v>
      </c>
      <c r="T12" s="36" t="s">
        <v>73</v>
      </c>
      <c r="U12" s="36" t="s">
        <v>74</v>
      </c>
      <c r="V12" s="35" t="s">
        <v>72</v>
      </c>
      <c r="W12" s="35" t="s">
        <v>75</v>
      </c>
    </row>
    <row r="13" spans="1:23" s="6" customFormat="1" ht="12.75" hidden="1" customHeight="1">
      <c r="A13" s="12">
        <f t="shared" si="0"/>
        <v>1975</v>
      </c>
      <c r="B13" s="25">
        <v>1826.2029170875633</v>
      </c>
      <c r="C13" s="25">
        <v>750.39788376706906</v>
      </c>
      <c r="D13" s="25">
        <v>1653.0671569660544</v>
      </c>
      <c r="E13" s="25">
        <v>4229.6679578206868</v>
      </c>
      <c r="F13" s="25">
        <v>154.66232567603902</v>
      </c>
      <c r="G13" s="25">
        <v>197.38668488332374</v>
      </c>
      <c r="H13" s="25">
        <v>90.070710667645329</v>
      </c>
      <c r="I13" s="25">
        <v>292.13025878796248</v>
      </c>
      <c r="J13" s="25">
        <v>734.24998001497056</v>
      </c>
      <c r="K13" s="26">
        <v>4963.9179378356575</v>
      </c>
      <c r="M13" s="13">
        <f t="shared" si="1"/>
        <v>1975</v>
      </c>
      <c r="N13" s="25">
        <v>398.51602072629225</v>
      </c>
      <c r="O13" s="25">
        <v>792.86788805476624</v>
      </c>
      <c r="P13" s="25">
        <v>1191.3839087810584</v>
      </c>
      <c r="Q13" s="25">
        <v>1138.6670348756929</v>
      </c>
      <c r="R13" s="26">
        <v>2330.0509436567513</v>
      </c>
      <c r="S13" s="26">
        <v>7293.9688814924084</v>
      </c>
      <c r="T13" s="36" t="s">
        <v>73</v>
      </c>
      <c r="U13" s="36" t="s">
        <v>74</v>
      </c>
      <c r="V13" s="35" t="s">
        <v>72</v>
      </c>
      <c r="W13" s="35" t="s">
        <v>75</v>
      </c>
    </row>
    <row r="14" spans="1:23" s="14" customFormat="1" ht="12.75" hidden="1" customHeight="1">
      <c r="A14" s="13">
        <f t="shared" si="0"/>
        <v>1976</v>
      </c>
      <c r="B14" s="25">
        <v>2376.0964513855074</v>
      </c>
      <c r="C14" s="25">
        <v>1764.0385747403761</v>
      </c>
      <c r="D14" s="25">
        <v>1810.934354628896</v>
      </c>
      <c r="E14" s="25">
        <v>5951.0693807547796</v>
      </c>
      <c r="F14" s="25">
        <v>297.62432505105267</v>
      </c>
      <c r="G14" s="25">
        <v>581.30273322529297</v>
      </c>
      <c r="H14" s="25">
        <v>72.396677398021851</v>
      </c>
      <c r="I14" s="25">
        <v>279.46338379250449</v>
      </c>
      <c r="J14" s="25">
        <v>1230.7871194668719</v>
      </c>
      <c r="K14" s="26">
        <v>7181.8565002216519</v>
      </c>
      <c r="M14" s="13">
        <f t="shared" si="1"/>
        <v>1976</v>
      </c>
      <c r="N14" s="25">
        <v>467.01016692950003</v>
      </c>
      <c r="O14" s="25">
        <v>826.06483870264447</v>
      </c>
      <c r="P14" s="25">
        <v>1293.0750056321444</v>
      </c>
      <c r="Q14" s="25">
        <v>1247.4146639244782</v>
      </c>
      <c r="R14" s="26">
        <v>2540.4896695566226</v>
      </c>
      <c r="S14" s="26">
        <v>9722.346169778275</v>
      </c>
      <c r="T14" s="36" t="s">
        <v>73</v>
      </c>
      <c r="U14" s="36" t="s">
        <v>74</v>
      </c>
      <c r="V14" s="35" t="s">
        <v>72</v>
      </c>
      <c r="W14" s="35" t="s">
        <v>75</v>
      </c>
    </row>
    <row r="15" spans="1:23" s="6" customFormat="1" ht="12.75" hidden="1" customHeight="1">
      <c r="A15" s="12">
        <f t="shared" si="0"/>
        <v>1977</v>
      </c>
      <c r="B15" s="25">
        <v>2858.4187844741755</v>
      </c>
      <c r="C15" s="25">
        <v>2422.454452301185</v>
      </c>
      <c r="D15" s="25">
        <v>1695.8932581411741</v>
      </c>
      <c r="E15" s="25">
        <v>6976.7664949165337</v>
      </c>
      <c r="F15" s="25">
        <v>403.79933577029567</v>
      </c>
      <c r="G15" s="25">
        <v>799.61192706554357</v>
      </c>
      <c r="H15" s="25">
        <v>66.946214835432372</v>
      </c>
      <c r="I15" s="25">
        <v>266.82557793071368</v>
      </c>
      <c r="J15" s="25">
        <v>1537.1830556019854</v>
      </c>
      <c r="K15" s="26">
        <v>8513.9495505185187</v>
      </c>
      <c r="M15" s="13">
        <f t="shared" si="1"/>
        <v>1977</v>
      </c>
      <c r="N15" s="25">
        <v>707.1212110201086</v>
      </c>
      <c r="O15" s="25">
        <v>1185.79536783355</v>
      </c>
      <c r="P15" s="25">
        <v>1892.9165788536586</v>
      </c>
      <c r="Q15" s="25">
        <v>1553.7015908083399</v>
      </c>
      <c r="R15" s="26">
        <v>3446.6181696619988</v>
      </c>
      <c r="S15" s="26">
        <v>11960.567720180517</v>
      </c>
      <c r="T15" s="36" t="s">
        <v>73</v>
      </c>
      <c r="U15" s="36" t="s">
        <v>74</v>
      </c>
      <c r="V15" s="35" t="s">
        <v>72</v>
      </c>
      <c r="W15" s="35" t="s">
        <v>75</v>
      </c>
    </row>
    <row r="16" spans="1:23" s="14" customFormat="1" ht="12.75" hidden="1" customHeight="1">
      <c r="A16" s="13">
        <f t="shared" si="0"/>
        <v>1978</v>
      </c>
      <c r="B16" s="25">
        <v>3470.0260895474657</v>
      </c>
      <c r="C16" s="25">
        <v>3052.7750121726995</v>
      </c>
      <c r="D16" s="25">
        <v>1755.7974753457408</v>
      </c>
      <c r="E16" s="25">
        <v>8278.5985770659063</v>
      </c>
      <c r="F16" s="25">
        <v>472.91846834734707</v>
      </c>
      <c r="G16" s="25">
        <v>1043.9525301047215</v>
      </c>
      <c r="H16" s="25">
        <v>61.466683139175736</v>
      </c>
      <c r="I16" s="25">
        <v>254.87089671010077</v>
      </c>
      <c r="J16" s="25">
        <v>1833.2085783013451</v>
      </c>
      <c r="K16" s="26">
        <v>10111.807155367251</v>
      </c>
      <c r="M16" s="13">
        <f t="shared" si="1"/>
        <v>1978</v>
      </c>
      <c r="N16" s="25">
        <v>809.66984731437526</v>
      </c>
      <c r="O16" s="25">
        <v>1447.9335479604367</v>
      </c>
      <c r="P16" s="25">
        <v>2257.6033952748121</v>
      </c>
      <c r="Q16" s="25">
        <v>2104.6198120680506</v>
      </c>
      <c r="R16" s="26">
        <v>4362.2232073428622</v>
      </c>
      <c r="S16" s="26">
        <v>14474.030362710113</v>
      </c>
      <c r="T16" s="36" t="s">
        <v>73</v>
      </c>
      <c r="U16" s="36" t="s">
        <v>74</v>
      </c>
      <c r="V16" s="35" t="s">
        <v>72</v>
      </c>
      <c r="W16" s="35" t="s">
        <v>75</v>
      </c>
    </row>
    <row r="17" spans="1:23" s="6" customFormat="1" ht="12.75" hidden="1" customHeight="1">
      <c r="A17" s="12">
        <f>A18-1</f>
        <v>1979</v>
      </c>
      <c r="B17" s="25">
        <v>4197.9680675566669</v>
      </c>
      <c r="C17" s="25">
        <v>3670.544973583425</v>
      </c>
      <c r="D17" s="25">
        <v>1817.7874028909253</v>
      </c>
      <c r="E17" s="25">
        <v>9686.300444031016</v>
      </c>
      <c r="F17" s="25">
        <v>627.93689091080864</v>
      </c>
      <c r="G17" s="25">
        <v>1558.2799793609151</v>
      </c>
      <c r="H17" s="25">
        <v>54.11945960480513</v>
      </c>
      <c r="I17" s="25">
        <v>227.50230736248483</v>
      </c>
      <c r="J17" s="25">
        <v>2467.8386372390137</v>
      </c>
      <c r="K17" s="26">
        <v>12154.13908127003</v>
      </c>
      <c r="M17" s="13">
        <f>M18-1</f>
        <v>1979</v>
      </c>
      <c r="N17" s="25">
        <v>821.50098471690296</v>
      </c>
      <c r="O17" s="25">
        <v>1612.4648445164712</v>
      </c>
      <c r="P17" s="25">
        <v>2433.9658292333743</v>
      </c>
      <c r="Q17" s="25">
        <v>2191.9943605880685</v>
      </c>
      <c r="R17" s="26">
        <v>4625.9601898214423</v>
      </c>
      <c r="S17" s="26">
        <v>16780.099271091472</v>
      </c>
      <c r="T17" s="36" t="s">
        <v>73</v>
      </c>
      <c r="U17" s="36" t="s">
        <v>74</v>
      </c>
      <c r="V17" s="35" t="s">
        <v>72</v>
      </c>
      <c r="W17" s="35" t="s">
        <v>75</v>
      </c>
    </row>
    <row r="18" spans="1:23" s="15" customFormat="1" ht="19.149999999999999" customHeight="1" thickTop="1">
      <c r="A18" s="13">
        <v>1980</v>
      </c>
      <c r="B18" s="25">
        <v>5100.339382135563</v>
      </c>
      <c r="C18" s="25">
        <v>3822.5547408123366</v>
      </c>
      <c r="D18" s="25">
        <v>2252.2982783805583</v>
      </c>
      <c r="E18" s="25">
        <v>11175.192401328457</v>
      </c>
      <c r="F18" s="25">
        <v>682.02728138194652</v>
      </c>
      <c r="G18" s="25">
        <v>1595.6556179734453</v>
      </c>
      <c r="H18" s="25">
        <v>52.629666504364003</v>
      </c>
      <c r="I18" s="25">
        <v>196.20938496980443</v>
      </c>
      <c r="J18" s="25">
        <v>2526.5219508295604</v>
      </c>
      <c r="K18" s="26">
        <v>13701.714352158018</v>
      </c>
      <c r="M18" s="13">
        <v>1980</v>
      </c>
      <c r="N18" s="25">
        <v>1023.8657587407251</v>
      </c>
      <c r="O18" s="25">
        <v>1757.5270887989359</v>
      </c>
      <c r="P18" s="25">
        <v>2781.392847539661</v>
      </c>
      <c r="Q18" s="25">
        <v>2497.6199646810023</v>
      </c>
      <c r="R18" s="26">
        <v>5279.0128122206634</v>
      </c>
      <c r="S18" s="26">
        <v>18980.727164378681</v>
      </c>
      <c r="T18" s="36" t="s">
        <v>73</v>
      </c>
      <c r="U18" s="36" t="s">
        <v>74</v>
      </c>
      <c r="V18" s="35" t="s">
        <v>72</v>
      </c>
      <c r="W18" s="35" t="s">
        <v>75</v>
      </c>
    </row>
    <row r="19" spans="1:23" ht="12.75" customHeight="1">
      <c r="A19" s="115">
        <f>A18+1</f>
        <v>1981</v>
      </c>
      <c r="B19" s="168">
        <v>5379.497540024563</v>
      </c>
      <c r="C19" s="168">
        <v>3920.5831268213628</v>
      </c>
      <c r="D19" s="168">
        <v>2335.7048901550111</v>
      </c>
      <c r="E19" s="168">
        <v>11635.785557000938</v>
      </c>
      <c r="F19" s="168">
        <v>741.84429118551191</v>
      </c>
      <c r="G19" s="168">
        <v>1989.6295865642464</v>
      </c>
      <c r="H19" s="168">
        <v>70.601658394075713</v>
      </c>
      <c r="I19" s="168">
        <v>148.51420390543808</v>
      </c>
      <c r="J19" s="168">
        <v>2950.5897400492722</v>
      </c>
      <c r="K19" s="169">
        <v>14586.37529705021</v>
      </c>
      <c r="M19" s="115">
        <f>M18+1</f>
        <v>1981</v>
      </c>
      <c r="N19" s="168">
        <v>1229.7842343553557</v>
      </c>
      <c r="O19" s="168">
        <v>2097.8321693567727</v>
      </c>
      <c r="P19" s="168">
        <v>3327.6164037121284</v>
      </c>
      <c r="Q19" s="168">
        <v>3544.7119612217757</v>
      </c>
      <c r="R19" s="169">
        <v>6872.3283649339046</v>
      </c>
      <c r="S19" s="169">
        <v>21458.703661984116</v>
      </c>
      <c r="T19" s="170" t="s">
        <v>73</v>
      </c>
      <c r="U19" s="170" t="s">
        <v>74</v>
      </c>
      <c r="V19" s="171" t="s">
        <v>72</v>
      </c>
      <c r="W19" s="171" t="s">
        <v>75</v>
      </c>
    </row>
    <row r="20" spans="1:23" s="15" customFormat="1" ht="12.75" customHeight="1">
      <c r="A20" s="13">
        <f t="shared" ref="A20:A35" si="2">A19+1</f>
        <v>1982</v>
      </c>
      <c r="B20" s="25">
        <v>5967.0646715551256</v>
      </c>
      <c r="C20" s="25">
        <v>4206.5943329723914</v>
      </c>
      <c r="D20" s="25">
        <v>3028.2769997747141</v>
      </c>
      <c r="E20" s="25">
        <v>13201.936004302232</v>
      </c>
      <c r="F20" s="25">
        <v>788.1441538338554</v>
      </c>
      <c r="G20" s="25">
        <v>2732.3314171929387</v>
      </c>
      <c r="H20" s="25">
        <v>65.013117446567293</v>
      </c>
      <c r="I20" s="25">
        <v>162.10402389482786</v>
      </c>
      <c r="J20" s="25">
        <v>3747.5927123681895</v>
      </c>
      <c r="K20" s="26">
        <v>16949.528716670418</v>
      </c>
      <c r="M20" s="13">
        <f t="shared" ref="M20:M35" si="3">M19+1</f>
        <v>1982</v>
      </c>
      <c r="N20" s="25">
        <v>1336.24993641127</v>
      </c>
      <c r="O20" s="25">
        <v>2464.1250554130356</v>
      </c>
      <c r="P20" s="25">
        <v>3800.3749918243057</v>
      </c>
      <c r="Q20" s="25">
        <v>4073.7847285306275</v>
      </c>
      <c r="R20" s="26">
        <v>7874.1597203549336</v>
      </c>
      <c r="S20" s="26">
        <v>24823.688437025354</v>
      </c>
      <c r="T20" s="36" t="s">
        <v>73</v>
      </c>
      <c r="U20" s="36" t="s">
        <v>74</v>
      </c>
      <c r="V20" s="35" t="s">
        <v>72</v>
      </c>
      <c r="W20" s="35" t="s">
        <v>75</v>
      </c>
    </row>
    <row r="21" spans="1:23" ht="12.75" customHeight="1">
      <c r="A21" s="115">
        <f t="shared" si="2"/>
        <v>1983</v>
      </c>
      <c r="B21" s="168">
        <v>7072.5492903497734</v>
      </c>
      <c r="C21" s="168">
        <v>5078.9808361736295</v>
      </c>
      <c r="D21" s="168">
        <v>3425.4340385020673</v>
      </c>
      <c r="E21" s="168">
        <v>15576.964165025471</v>
      </c>
      <c r="F21" s="168">
        <v>1195.7006751306294</v>
      </c>
      <c r="G21" s="168">
        <v>4102.8756640480224</v>
      </c>
      <c r="H21" s="168">
        <v>56.34324833034163</v>
      </c>
      <c r="I21" s="168">
        <v>186.97266774706947</v>
      </c>
      <c r="J21" s="168">
        <v>5541.8922552560625</v>
      </c>
      <c r="K21" s="169">
        <v>21118.856420281532</v>
      </c>
      <c r="M21" s="115">
        <f t="shared" si="3"/>
        <v>1983</v>
      </c>
      <c r="N21" s="168">
        <v>1738.6830228992098</v>
      </c>
      <c r="O21" s="168">
        <v>2777.5557218955983</v>
      </c>
      <c r="P21" s="168">
        <v>4516.2387447948076</v>
      </c>
      <c r="Q21" s="168">
        <v>4610.7279637798592</v>
      </c>
      <c r="R21" s="169">
        <v>9126.966708574666</v>
      </c>
      <c r="S21" s="169">
        <v>30245.823128856198</v>
      </c>
      <c r="T21" s="170" t="s">
        <v>73</v>
      </c>
      <c r="U21" s="170" t="s">
        <v>74</v>
      </c>
      <c r="V21" s="171" t="s">
        <v>72</v>
      </c>
      <c r="W21" s="171" t="s">
        <v>75</v>
      </c>
    </row>
    <row r="22" spans="1:23" s="15" customFormat="1" ht="12.75" customHeight="1">
      <c r="A22" s="13">
        <f t="shared" si="2"/>
        <v>1984</v>
      </c>
      <c r="B22" s="25">
        <v>7555.3512641439493</v>
      </c>
      <c r="C22" s="25">
        <v>5250.0454205213546</v>
      </c>
      <c r="D22" s="25">
        <v>3574.1299244929251</v>
      </c>
      <c r="E22" s="25">
        <v>16379.526609158229</v>
      </c>
      <c r="F22" s="25">
        <v>1721.3360173833416</v>
      </c>
      <c r="G22" s="25">
        <v>7137.0318961069161</v>
      </c>
      <c r="H22" s="25">
        <v>52.978496108369725</v>
      </c>
      <c r="I22" s="25">
        <v>204.93012506994759</v>
      </c>
      <c r="J22" s="25">
        <v>9116.2765346685756</v>
      </c>
      <c r="K22" s="26">
        <v>25495.803143826804</v>
      </c>
      <c r="M22" s="13">
        <f t="shared" si="3"/>
        <v>1984</v>
      </c>
      <c r="N22" s="25">
        <v>2064.0829051692185</v>
      </c>
      <c r="O22" s="25">
        <v>2430.2304455571461</v>
      </c>
      <c r="P22" s="25">
        <v>4494.3133507263647</v>
      </c>
      <c r="Q22" s="25">
        <v>4150.7016562138906</v>
      </c>
      <c r="R22" s="26">
        <v>8645.0150069402553</v>
      </c>
      <c r="S22" s="26">
        <v>34140.81815076706</v>
      </c>
      <c r="T22" s="36" t="s">
        <v>73</v>
      </c>
      <c r="U22" s="36" t="s">
        <v>74</v>
      </c>
      <c r="V22" s="35" t="s">
        <v>72</v>
      </c>
      <c r="W22" s="35" t="s">
        <v>75</v>
      </c>
    </row>
    <row r="23" spans="1:23" ht="12.75" customHeight="1">
      <c r="A23" s="115">
        <f t="shared" si="2"/>
        <v>1985</v>
      </c>
      <c r="B23" s="168">
        <v>8316.3739162663605</v>
      </c>
      <c r="C23" s="168">
        <v>5609.2890416633354</v>
      </c>
      <c r="D23" s="168">
        <v>3654.7895031358325</v>
      </c>
      <c r="E23" s="168">
        <v>17580.452461065528</v>
      </c>
      <c r="F23" s="168">
        <v>2227.7929986991562</v>
      </c>
      <c r="G23" s="168">
        <v>9565.8088849807045</v>
      </c>
      <c r="H23" s="168">
        <v>44.24322144139299</v>
      </c>
      <c r="I23" s="168">
        <v>152.10424191333036</v>
      </c>
      <c r="J23" s="168">
        <v>11989.949347034584</v>
      </c>
      <c r="K23" s="169">
        <v>29570.401808100112</v>
      </c>
      <c r="M23" s="115">
        <f t="shared" si="3"/>
        <v>1985</v>
      </c>
      <c r="N23" s="168">
        <v>2808.6596949194418</v>
      </c>
      <c r="O23" s="168">
        <v>2252.7779190860665</v>
      </c>
      <c r="P23" s="168">
        <v>5061.4376140055083</v>
      </c>
      <c r="Q23" s="168">
        <v>3566.121378167627</v>
      </c>
      <c r="R23" s="169">
        <v>8627.5589921731353</v>
      </c>
      <c r="S23" s="169">
        <v>38197.960800273249</v>
      </c>
      <c r="T23" s="170" t="s">
        <v>73</v>
      </c>
      <c r="U23" s="170" t="s">
        <v>74</v>
      </c>
      <c r="V23" s="171" t="s">
        <v>72</v>
      </c>
      <c r="W23" s="171" t="s">
        <v>75</v>
      </c>
    </row>
    <row r="24" spans="1:23" s="15" customFormat="1" ht="12.75" customHeight="1">
      <c r="A24" s="13">
        <f t="shared" si="2"/>
        <v>1986</v>
      </c>
      <c r="B24" s="25">
        <v>9095.71012259907</v>
      </c>
      <c r="C24" s="25">
        <v>6869.0362855460999</v>
      </c>
      <c r="D24" s="25">
        <v>3885.5257516187871</v>
      </c>
      <c r="E24" s="25">
        <v>19850.272159763957</v>
      </c>
      <c r="F24" s="25">
        <v>2924.1077592785036</v>
      </c>
      <c r="G24" s="25">
        <v>12885.046110913279</v>
      </c>
      <c r="H24" s="25">
        <v>27.66654796770419</v>
      </c>
      <c r="I24" s="25">
        <v>87.185599151181293</v>
      </c>
      <c r="J24" s="25">
        <v>15924.00601731067</v>
      </c>
      <c r="K24" s="26">
        <v>35774.27817707463</v>
      </c>
      <c r="M24" s="13">
        <f t="shared" si="3"/>
        <v>1986</v>
      </c>
      <c r="N24" s="25">
        <v>4445.5644135665643</v>
      </c>
      <c r="O24" s="25">
        <v>1551.9138390878104</v>
      </c>
      <c r="P24" s="25">
        <v>5997.478252654375</v>
      </c>
      <c r="Q24" s="25">
        <v>3057.9493179654514</v>
      </c>
      <c r="R24" s="26">
        <v>9055.4275706198259</v>
      </c>
      <c r="S24" s="26">
        <v>44829.705747694454</v>
      </c>
      <c r="T24" s="36" t="s">
        <v>73</v>
      </c>
      <c r="U24" s="36" t="s">
        <v>74</v>
      </c>
      <c r="V24" s="35" t="s">
        <v>72</v>
      </c>
      <c r="W24" s="35" t="s">
        <v>75</v>
      </c>
    </row>
    <row r="25" spans="1:23" ht="12.75" customHeight="1">
      <c r="A25" s="115">
        <f t="shared" si="2"/>
        <v>1987</v>
      </c>
      <c r="B25" s="168">
        <v>10023.836689607057</v>
      </c>
      <c r="C25" s="168">
        <v>8478.9285117330292</v>
      </c>
      <c r="D25" s="168">
        <v>4437.1125629528424</v>
      </c>
      <c r="E25" s="168">
        <v>22939.877764292931</v>
      </c>
      <c r="F25" s="168">
        <v>3415.6813441567406</v>
      </c>
      <c r="G25" s="168">
        <v>15207.655356351241</v>
      </c>
      <c r="H25" s="168">
        <v>20.70449045442323</v>
      </c>
      <c r="I25" s="168">
        <v>42.142976533941841</v>
      </c>
      <c r="J25" s="168">
        <v>18686.184167496347</v>
      </c>
      <c r="K25" s="169">
        <v>41626.061931789278</v>
      </c>
      <c r="M25" s="115">
        <f t="shared" si="3"/>
        <v>1987</v>
      </c>
      <c r="N25" s="168">
        <v>5423.762563316207</v>
      </c>
      <c r="O25" s="168">
        <v>1331.7151515591954</v>
      </c>
      <c r="P25" s="168">
        <v>6755.4777148754019</v>
      </c>
      <c r="Q25" s="168">
        <v>2309.6734809560835</v>
      </c>
      <c r="R25" s="169">
        <v>9065.1511958314859</v>
      </c>
      <c r="S25" s="169">
        <v>50691.213127620766</v>
      </c>
      <c r="T25" s="170" t="s">
        <v>73</v>
      </c>
      <c r="U25" s="170" t="s">
        <v>74</v>
      </c>
      <c r="V25" s="171" t="s">
        <v>72</v>
      </c>
      <c r="W25" s="171" t="s">
        <v>75</v>
      </c>
    </row>
    <row r="26" spans="1:23" s="15" customFormat="1" ht="12.75" customHeight="1">
      <c r="A26" s="13">
        <f t="shared" si="2"/>
        <v>1988</v>
      </c>
      <c r="B26" s="25">
        <v>11009.665486944325</v>
      </c>
      <c r="C26" s="25">
        <v>9236.9497758043053</v>
      </c>
      <c r="D26" s="25">
        <v>5175.4685580982969</v>
      </c>
      <c r="E26" s="25">
        <v>25422.083820846929</v>
      </c>
      <c r="F26" s="25">
        <v>3765.3684876056477</v>
      </c>
      <c r="G26" s="25">
        <v>15525.744351503963</v>
      </c>
      <c r="H26" s="25">
        <v>14.098529828564784</v>
      </c>
      <c r="I26" s="25">
        <v>29.803129292239269</v>
      </c>
      <c r="J26" s="25">
        <v>19335.014498230412</v>
      </c>
      <c r="K26" s="26">
        <v>44757.09831907734</v>
      </c>
      <c r="M26" s="13">
        <f t="shared" si="3"/>
        <v>1988</v>
      </c>
      <c r="N26" s="25">
        <v>7143.3689672463524</v>
      </c>
      <c r="O26" s="25">
        <v>1093.1447715529457</v>
      </c>
      <c r="P26" s="25">
        <v>8236.5137387992982</v>
      </c>
      <c r="Q26" s="25">
        <v>1269.2601178753371</v>
      </c>
      <c r="R26" s="26">
        <v>9505.7738566746357</v>
      </c>
      <c r="S26" s="26">
        <v>54262.872175751974</v>
      </c>
      <c r="T26" s="36" t="s">
        <v>73</v>
      </c>
      <c r="U26" s="36" t="s">
        <v>74</v>
      </c>
      <c r="V26" s="35" t="s">
        <v>72</v>
      </c>
      <c r="W26" s="35" t="s">
        <v>75</v>
      </c>
    </row>
    <row r="27" spans="1:23" ht="12.75" customHeight="1">
      <c r="A27" s="115">
        <f t="shared" si="2"/>
        <v>1989</v>
      </c>
      <c r="B27" s="168">
        <v>13352.659462366373</v>
      </c>
      <c r="C27" s="168">
        <v>8745.5869421451553</v>
      </c>
      <c r="D27" s="168">
        <v>6633.2856115055629</v>
      </c>
      <c r="E27" s="168">
        <v>28731.532016017089</v>
      </c>
      <c r="F27" s="168">
        <v>4219.312078951767</v>
      </c>
      <c r="G27" s="168">
        <v>16018.822264049473</v>
      </c>
      <c r="H27" s="168">
        <v>9.1204406880663935</v>
      </c>
      <c r="I27" s="168">
        <v>26.94708690944238</v>
      </c>
      <c r="J27" s="168">
        <v>20274.201870598754</v>
      </c>
      <c r="K27" s="169">
        <v>49005.733886615832</v>
      </c>
      <c r="M27" s="115">
        <f t="shared" si="3"/>
        <v>1989</v>
      </c>
      <c r="N27" s="168">
        <v>7722.6295938315288</v>
      </c>
      <c r="O27" s="168">
        <v>770.17216194414357</v>
      </c>
      <c r="P27" s="168">
        <v>8492.8017557756721</v>
      </c>
      <c r="Q27" s="168">
        <v>651.94072803645258</v>
      </c>
      <c r="R27" s="169">
        <v>9144.7424838121242</v>
      </c>
      <c r="S27" s="169">
        <v>58150.476370427954</v>
      </c>
      <c r="T27" s="170" t="s">
        <v>73</v>
      </c>
      <c r="U27" s="170" t="s">
        <v>74</v>
      </c>
      <c r="V27" s="171" t="s">
        <v>72</v>
      </c>
      <c r="W27" s="171" t="s">
        <v>75</v>
      </c>
    </row>
    <row r="28" spans="1:23" s="15" customFormat="1" ht="19.149999999999999" customHeight="1">
      <c r="A28" s="13">
        <f t="shared" si="2"/>
        <v>1990</v>
      </c>
      <c r="B28" s="25">
        <v>15530.293670922871</v>
      </c>
      <c r="C28" s="25">
        <v>8363.705733159888</v>
      </c>
      <c r="D28" s="25">
        <v>8405.776036859661</v>
      </c>
      <c r="E28" s="25">
        <v>32299.77544094242</v>
      </c>
      <c r="F28" s="25">
        <v>4503.2230401953439</v>
      </c>
      <c r="G28" s="25">
        <v>15937.792053952311</v>
      </c>
      <c r="H28" s="25">
        <v>5.6466792148426999</v>
      </c>
      <c r="I28" s="25">
        <v>32.17953096952828</v>
      </c>
      <c r="J28" s="25">
        <v>20478.841304332025</v>
      </c>
      <c r="K28" s="26">
        <v>52778.616745274448</v>
      </c>
      <c r="M28" s="13">
        <f t="shared" si="3"/>
        <v>1990</v>
      </c>
      <c r="N28" s="25">
        <v>8594.6091291614266</v>
      </c>
      <c r="O28" s="25">
        <v>684.51269231048741</v>
      </c>
      <c r="P28" s="25">
        <v>9279.1218214719138</v>
      </c>
      <c r="Q28" s="25">
        <v>557.77853680515682</v>
      </c>
      <c r="R28" s="26">
        <v>9836.9221601273221</v>
      </c>
      <c r="S28" s="26">
        <v>62615.538905401772</v>
      </c>
      <c r="T28" s="36" t="s">
        <v>73</v>
      </c>
      <c r="U28" s="36" t="s">
        <v>74</v>
      </c>
      <c r="V28" s="35" t="s">
        <v>72</v>
      </c>
      <c r="W28" s="35" t="s">
        <v>75</v>
      </c>
    </row>
    <row r="29" spans="1:23" ht="12.75" customHeight="1">
      <c r="A29" s="115">
        <f t="shared" si="2"/>
        <v>1991</v>
      </c>
      <c r="B29" s="168">
        <v>19408.283249638451</v>
      </c>
      <c r="C29" s="168">
        <v>7773.3915684977792</v>
      </c>
      <c r="D29" s="168">
        <v>8902.8582225678219</v>
      </c>
      <c r="E29" s="168">
        <v>36084.533040704053</v>
      </c>
      <c r="F29" s="168">
        <v>5160.3453413079651</v>
      </c>
      <c r="G29" s="168">
        <v>16076.197466624999</v>
      </c>
      <c r="H29" s="168">
        <v>5.305116894253759</v>
      </c>
      <c r="I29" s="168">
        <v>33.313227182546889</v>
      </c>
      <c r="J29" s="168">
        <v>21275.161152009765</v>
      </c>
      <c r="K29" s="169">
        <v>57359.694192713818</v>
      </c>
      <c r="M29" s="115">
        <f t="shared" si="3"/>
        <v>1991</v>
      </c>
      <c r="N29" s="168">
        <v>9199.8648285284471</v>
      </c>
      <c r="O29" s="168">
        <v>997.85615139204799</v>
      </c>
      <c r="P29" s="168">
        <v>10197.720979920496</v>
      </c>
      <c r="Q29" s="168">
        <v>591.17170410528831</v>
      </c>
      <c r="R29" s="169">
        <v>10788.863614892118</v>
      </c>
      <c r="S29" s="169">
        <v>68148.557807605932</v>
      </c>
      <c r="T29" s="170" t="s">
        <v>73</v>
      </c>
      <c r="U29" s="170" t="s">
        <v>74</v>
      </c>
      <c r="V29" s="171" t="s">
        <v>72</v>
      </c>
      <c r="W29" s="171" t="s">
        <v>75</v>
      </c>
    </row>
    <row r="30" spans="1:23" s="15" customFormat="1" ht="12.75" customHeight="1">
      <c r="A30" s="13">
        <f t="shared" si="2"/>
        <v>1992</v>
      </c>
      <c r="B30" s="25">
        <v>23034.694011031734</v>
      </c>
      <c r="C30" s="25">
        <v>7141.0579711198161</v>
      </c>
      <c r="D30" s="25">
        <v>7834.5675603002837</v>
      </c>
      <c r="E30" s="25">
        <v>38010.319542451834</v>
      </c>
      <c r="F30" s="25">
        <v>5828.4921113638511</v>
      </c>
      <c r="G30" s="25">
        <v>15700.609725078668</v>
      </c>
      <c r="H30" s="25">
        <v>4.9562872902480324</v>
      </c>
      <c r="I30" s="25">
        <v>36.641642987434864</v>
      </c>
      <c r="J30" s="25">
        <v>21570.699766720201</v>
      </c>
      <c r="K30" s="26">
        <v>59581.019309172036</v>
      </c>
      <c r="M30" s="13">
        <f t="shared" si="3"/>
        <v>1992</v>
      </c>
      <c r="N30" s="25">
        <v>10679.21484269965</v>
      </c>
      <c r="O30" s="25">
        <v>878.33114103616924</v>
      </c>
      <c r="P30" s="25">
        <v>11557.545983735819</v>
      </c>
      <c r="Q30" s="25">
        <v>952.40656090346863</v>
      </c>
      <c r="R30" s="26">
        <v>12509.952544639287</v>
      </c>
      <c r="S30" s="26">
        <v>72090.971853811323</v>
      </c>
      <c r="T30" s="36" t="s">
        <v>73</v>
      </c>
      <c r="U30" s="36" t="s">
        <v>74</v>
      </c>
      <c r="V30" s="35" t="s">
        <v>72</v>
      </c>
      <c r="W30" s="35" t="s">
        <v>75</v>
      </c>
    </row>
    <row r="31" spans="1:23" ht="12.75" customHeight="1">
      <c r="A31" s="115">
        <f t="shared" si="2"/>
        <v>1993</v>
      </c>
      <c r="B31" s="168">
        <v>28718.211085514122</v>
      </c>
      <c r="C31" s="168">
        <v>6222.3498034199829</v>
      </c>
      <c r="D31" s="168">
        <v>8801.1162547328186</v>
      </c>
      <c r="E31" s="168">
        <v>43741.677143666922</v>
      </c>
      <c r="F31" s="168">
        <v>6056.9682347041844</v>
      </c>
      <c r="G31" s="168">
        <v>15211.870380732977</v>
      </c>
      <c r="H31" s="168">
        <v>4.6147249696590915</v>
      </c>
      <c r="I31" s="168">
        <v>36.794255939187373</v>
      </c>
      <c r="J31" s="168">
        <v>21310.247596346009</v>
      </c>
      <c r="K31" s="169">
        <v>65051.924740012924</v>
      </c>
      <c r="M31" s="115">
        <f t="shared" si="3"/>
        <v>1993</v>
      </c>
      <c r="N31" s="168">
        <v>13809.771589282211</v>
      </c>
      <c r="O31" s="168">
        <v>909.59499429518246</v>
      </c>
      <c r="P31" s="168">
        <v>14719.366583577394</v>
      </c>
      <c r="Q31" s="168">
        <v>749.56214617413866</v>
      </c>
      <c r="R31" s="169">
        <v>15468.935997034947</v>
      </c>
      <c r="S31" s="169">
        <v>80520.860737047871</v>
      </c>
      <c r="T31" s="168">
        <v>76.669840047091995</v>
      </c>
      <c r="U31" s="170" t="s">
        <v>74</v>
      </c>
      <c r="V31" s="172">
        <v>76.669840047091995</v>
      </c>
      <c r="W31" s="169">
        <v>80597.530577094964</v>
      </c>
    </row>
    <row r="32" spans="1:23" s="16" customFormat="1" ht="12.75" customHeight="1">
      <c r="A32" s="13">
        <f t="shared" si="2"/>
        <v>1994</v>
      </c>
      <c r="B32" s="25">
        <v>34273.769903272456</v>
      </c>
      <c r="C32" s="25">
        <v>5427.7886383291061</v>
      </c>
      <c r="D32" s="25">
        <v>8820.0111916164606</v>
      </c>
      <c r="E32" s="25">
        <v>48521.569733218021</v>
      </c>
      <c r="F32" s="25">
        <v>7054.867989796734</v>
      </c>
      <c r="G32" s="25">
        <v>14396.859080107264</v>
      </c>
      <c r="H32" s="25">
        <v>87.599834305938103</v>
      </c>
      <c r="I32" s="25">
        <v>43.371147431378674</v>
      </c>
      <c r="J32" s="25">
        <v>21582.698051641313</v>
      </c>
      <c r="K32" s="26">
        <v>70104.26778485933</v>
      </c>
      <c r="M32" s="13">
        <f t="shared" si="3"/>
        <v>1994</v>
      </c>
      <c r="N32" s="25">
        <v>16126.334454917407</v>
      </c>
      <c r="O32" s="25">
        <v>750.06358872989688</v>
      </c>
      <c r="P32" s="25">
        <v>16876.398043647303</v>
      </c>
      <c r="Q32" s="25">
        <v>2086.9167096647598</v>
      </c>
      <c r="R32" s="26">
        <v>18963.314753312065</v>
      </c>
      <c r="S32" s="26">
        <v>89067.582538171395</v>
      </c>
      <c r="T32" s="25">
        <v>201.85926178935048</v>
      </c>
      <c r="U32" s="36" t="s">
        <v>74</v>
      </c>
      <c r="V32" s="32">
        <v>201.85926178935048</v>
      </c>
      <c r="W32" s="26">
        <v>89269.441799960739</v>
      </c>
    </row>
    <row r="33" spans="1:23" s="1" customFormat="1" ht="12.75" customHeight="1">
      <c r="A33" s="115">
        <f t="shared" si="2"/>
        <v>1995</v>
      </c>
      <c r="B33" s="168">
        <v>39787.879043334811</v>
      </c>
      <c r="C33" s="168">
        <v>4885.1405855976973</v>
      </c>
      <c r="D33" s="168">
        <v>7869.8865577058632</v>
      </c>
      <c r="E33" s="168">
        <v>52542.906186638371</v>
      </c>
      <c r="F33" s="168">
        <v>9064.6497532757276</v>
      </c>
      <c r="G33" s="168">
        <v>14788.187757534355</v>
      </c>
      <c r="H33" s="168">
        <v>3.8225910772294207</v>
      </c>
      <c r="I33" s="173" t="s">
        <v>72</v>
      </c>
      <c r="J33" s="168">
        <v>23856.660101887312</v>
      </c>
      <c r="K33" s="169">
        <v>76399.56628852569</v>
      </c>
      <c r="M33" s="115">
        <f t="shared" si="3"/>
        <v>1995</v>
      </c>
      <c r="N33" s="168">
        <v>18308.321766240562</v>
      </c>
      <c r="O33" s="168">
        <v>861.42743980872501</v>
      </c>
      <c r="P33" s="168">
        <v>19169.749206049288</v>
      </c>
      <c r="Q33" s="168">
        <v>1986.3520417432758</v>
      </c>
      <c r="R33" s="169">
        <v>21156.093980509144</v>
      </c>
      <c r="S33" s="169">
        <v>97555.660269034837</v>
      </c>
      <c r="T33" s="168">
        <v>177.77577523745848</v>
      </c>
      <c r="U33" s="168">
        <v>400.8415514196638</v>
      </c>
      <c r="V33" s="172">
        <v>578.61732665712225</v>
      </c>
      <c r="W33" s="169">
        <v>98134.277595691965</v>
      </c>
    </row>
    <row r="34" spans="1:23" s="16" customFormat="1" ht="12.75" customHeight="1">
      <c r="A34" s="13">
        <f t="shared" si="2"/>
        <v>1996</v>
      </c>
      <c r="B34" s="25">
        <v>43950.607114670463</v>
      </c>
      <c r="C34" s="25">
        <v>4182.0323684803379</v>
      </c>
      <c r="D34" s="25">
        <v>7933.6933061052441</v>
      </c>
      <c r="E34" s="25">
        <v>56066.332789256048</v>
      </c>
      <c r="F34" s="25">
        <v>10514.073094336605</v>
      </c>
      <c r="G34" s="25">
        <v>13417.238504974455</v>
      </c>
      <c r="H34" s="25">
        <v>3.4784125346104373</v>
      </c>
      <c r="I34" s="46" t="s">
        <v>72</v>
      </c>
      <c r="J34" s="25">
        <v>23934.790011845671</v>
      </c>
      <c r="K34" s="26">
        <v>80001.122801101708</v>
      </c>
      <c r="M34" s="13">
        <f t="shared" si="3"/>
        <v>1996</v>
      </c>
      <c r="N34" s="25">
        <v>18955.219689977686</v>
      </c>
      <c r="O34" s="25">
        <v>915.55329462293696</v>
      </c>
      <c r="P34" s="25">
        <v>19870.772984600622</v>
      </c>
      <c r="Q34" s="25">
        <v>1641.6216942944557</v>
      </c>
      <c r="R34" s="26">
        <v>21512.394351867326</v>
      </c>
      <c r="S34" s="26">
        <v>101513.51715296904</v>
      </c>
      <c r="T34" s="25">
        <v>1440.0366212945939</v>
      </c>
      <c r="U34" s="25">
        <v>33.240554348379028</v>
      </c>
      <c r="V34" s="32">
        <v>1473.2771756429729</v>
      </c>
      <c r="W34" s="26">
        <v>102986.79432861201</v>
      </c>
    </row>
    <row r="35" spans="1:23" s="1" customFormat="1" ht="12.75" customHeight="1">
      <c r="A35" s="115">
        <f t="shared" si="2"/>
        <v>1997</v>
      </c>
      <c r="B35" s="168">
        <v>50588.124604841461</v>
      </c>
      <c r="C35" s="168">
        <v>2477.9997529123634</v>
      </c>
      <c r="D35" s="168">
        <v>9125.527786458144</v>
      </c>
      <c r="E35" s="168">
        <v>62191.65214421197</v>
      </c>
      <c r="F35" s="168">
        <v>10357.797213723537</v>
      </c>
      <c r="G35" s="168">
        <v>12547.295989186281</v>
      </c>
      <c r="H35" s="168">
        <v>3.1335799364839425</v>
      </c>
      <c r="I35" s="173" t="s">
        <v>72</v>
      </c>
      <c r="J35" s="168">
        <v>22908.226782846301</v>
      </c>
      <c r="K35" s="169">
        <v>85099.878927058278</v>
      </c>
      <c r="M35" s="115">
        <f t="shared" si="3"/>
        <v>1997</v>
      </c>
      <c r="N35" s="168">
        <v>19816.425804669954</v>
      </c>
      <c r="O35" s="168">
        <v>833.45944492489252</v>
      </c>
      <c r="P35" s="168">
        <v>20649.885249594845</v>
      </c>
      <c r="Q35" s="168">
        <v>1509.9515272196099</v>
      </c>
      <c r="R35" s="169">
        <v>22159.836631468788</v>
      </c>
      <c r="S35" s="169">
        <v>107259.71555852707</v>
      </c>
      <c r="T35" s="168">
        <v>1436.0022673924259</v>
      </c>
      <c r="U35" s="170" t="s">
        <v>74</v>
      </c>
      <c r="V35" s="172">
        <v>1436.0022673924259</v>
      </c>
      <c r="W35" s="169">
        <v>108695.71782591949</v>
      </c>
    </row>
    <row r="36" spans="1:23" s="15" customFormat="1" ht="12.75" customHeight="1">
      <c r="A36" s="124">
        <f>A35+1</f>
        <v>1998</v>
      </c>
      <c r="B36" s="130">
        <v>55935.031215162453</v>
      </c>
      <c r="C36" s="130">
        <v>1601.6365922254602</v>
      </c>
      <c r="D36" s="130">
        <v>5943.257051081735</v>
      </c>
      <c r="E36" s="130">
        <v>63479.924858469654</v>
      </c>
      <c r="F36" s="130">
        <v>9882.5243635676543</v>
      </c>
      <c r="G36" s="130">
        <v>10324.181594878019</v>
      </c>
      <c r="H36" s="130">
        <v>47.163506609594265</v>
      </c>
      <c r="I36" s="131" t="s">
        <v>72</v>
      </c>
      <c r="J36" s="130">
        <v>20253.869465055268</v>
      </c>
      <c r="K36" s="132">
        <v>83733.794323524911</v>
      </c>
      <c r="M36" s="124">
        <f>M35+1</f>
        <v>1998</v>
      </c>
      <c r="N36" s="130">
        <v>24168.53143463442</v>
      </c>
      <c r="O36" s="130">
        <v>2264.1993270495554</v>
      </c>
      <c r="P36" s="130">
        <v>26432.730761683975</v>
      </c>
      <c r="Q36" s="130">
        <v>1436.1750833920771</v>
      </c>
      <c r="R36" s="132">
        <v>27868.901521042419</v>
      </c>
      <c r="S36" s="132">
        <v>111602.69584456734</v>
      </c>
      <c r="T36" s="130">
        <v>1985.9995036445425</v>
      </c>
      <c r="U36" s="130">
        <v>717.98248584696557</v>
      </c>
      <c r="V36" s="133">
        <v>2703.9819894915081</v>
      </c>
      <c r="W36" s="132">
        <v>114306.67783405885</v>
      </c>
    </row>
    <row r="37" spans="1:23" s="1" customFormat="1" ht="12.75" customHeight="1">
      <c r="A37" s="115" t="s">
        <v>123</v>
      </c>
      <c r="B37" s="168">
        <v>68120.256718966877</v>
      </c>
      <c r="C37" s="168">
        <v>1482.4785796821288</v>
      </c>
      <c r="D37" s="168">
        <v>7630.5022419569332</v>
      </c>
      <c r="E37" s="168">
        <v>77233.295678873284</v>
      </c>
      <c r="F37" s="168">
        <v>9882.5243635676543</v>
      </c>
      <c r="G37" s="168">
        <v>10776.065928795157</v>
      </c>
      <c r="H37" s="168">
        <v>47.163506609594265</v>
      </c>
      <c r="I37" s="173" t="s">
        <v>72</v>
      </c>
      <c r="J37" s="168">
        <v>20705.753798972404</v>
      </c>
      <c r="K37" s="169">
        <v>97938.991339578337</v>
      </c>
      <c r="M37" s="115" t="s">
        <v>123</v>
      </c>
      <c r="N37" s="168">
        <v>11983.30164313278</v>
      </c>
      <c r="O37" s="168">
        <v>696.07494022659387</v>
      </c>
      <c r="P37" s="168">
        <v>12679.376583359373</v>
      </c>
      <c r="Q37" s="168">
        <v>984.28813325290866</v>
      </c>
      <c r="R37" s="169">
        <v>13663.664716612282</v>
      </c>
      <c r="S37" s="169">
        <v>111602.65605619061</v>
      </c>
      <c r="T37" s="168">
        <v>2673.7557662260269</v>
      </c>
      <c r="U37" s="168">
        <v>30.222771305858153</v>
      </c>
      <c r="V37" s="172">
        <v>2703.9785375318852</v>
      </c>
      <c r="W37" s="169">
        <v>114306.6345937225</v>
      </c>
    </row>
    <row r="38" spans="1:23" s="1" customFormat="1" ht="12.75" customHeight="1">
      <c r="A38" s="13">
        <v>1999</v>
      </c>
      <c r="B38" s="25">
        <v>75095.321930000006</v>
      </c>
      <c r="C38" s="25">
        <v>1293.9674600000001</v>
      </c>
      <c r="D38" s="25">
        <v>5987.8863700000002</v>
      </c>
      <c r="E38" s="25">
        <v>82377.175770000002</v>
      </c>
      <c r="F38" s="25">
        <v>9381.5626100000009</v>
      </c>
      <c r="G38" s="25">
        <v>9195.8431500000006</v>
      </c>
      <c r="H38" s="25">
        <v>241.24984000000001</v>
      </c>
      <c r="I38" s="46" t="s">
        <v>72</v>
      </c>
      <c r="J38" s="25">
        <v>18818.655599999998</v>
      </c>
      <c r="K38" s="26">
        <v>101195.83137</v>
      </c>
      <c r="M38" s="13">
        <v>1999</v>
      </c>
      <c r="N38" s="25">
        <v>14722.374659999999</v>
      </c>
      <c r="O38" s="25">
        <v>800.30515000000003</v>
      </c>
      <c r="P38" s="25">
        <v>15522.679819999999</v>
      </c>
      <c r="Q38" s="25">
        <v>1255.7188699999999</v>
      </c>
      <c r="R38" s="26">
        <v>16778.398690000002</v>
      </c>
      <c r="S38" s="26">
        <v>117974.23006</v>
      </c>
      <c r="T38" s="25">
        <v>4821.9965199999997</v>
      </c>
      <c r="U38" s="25">
        <v>39.715760000000003</v>
      </c>
      <c r="V38" s="32">
        <v>4861.7122799999997</v>
      </c>
      <c r="W38" s="26">
        <v>122835.94233999999</v>
      </c>
    </row>
    <row r="39" spans="1:23" s="1" customFormat="1" ht="18.600000000000001" customHeight="1">
      <c r="A39" s="115">
        <v>2000</v>
      </c>
      <c r="B39" s="168">
        <v>79795.663</v>
      </c>
      <c r="C39" s="168">
        <v>855.70500000000004</v>
      </c>
      <c r="D39" s="168">
        <v>5240.5460000000003</v>
      </c>
      <c r="E39" s="168">
        <v>85891.914000000004</v>
      </c>
      <c r="F39" s="168">
        <v>8928.3050000000003</v>
      </c>
      <c r="G39" s="168">
        <v>9161.1869999999999</v>
      </c>
      <c r="H39" s="168">
        <v>2.1</v>
      </c>
      <c r="I39" s="173" t="s">
        <v>72</v>
      </c>
      <c r="J39" s="168">
        <v>18091.591</v>
      </c>
      <c r="K39" s="169">
        <v>103983.50599999999</v>
      </c>
      <c r="M39" s="115">
        <f t="shared" ref="M39:M44" si="4">M38+1</f>
        <v>2000</v>
      </c>
      <c r="N39" s="168">
        <v>14716.802</v>
      </c>
      <c r="O39" s="168">
        <v>892.11699999999996</v>
      </c>
      <c r="P39" s="168">
        <v>15608.92</v>
      </c>
      <c r="Q39" s="168">
        <v>1112.982</v>
      </c>
      <c r="R39" s="169">
        <v>16721.901000000002</v>
      </c>
      <c r="S39" s="169">
        <v>120705.40700000001</v>
      </c>
      <c r="T39" s="168">
        <v>6239.0415899999998</v>
      </c>
      <c r="U39" s="168">
        <v>38.15934</v>
      </c>
      <c r="V39" s="172">
        <v>6277.20093</v>
      </c>
      <c r="W39" s="169">
        <v>126982.60786</v>
      </c>
    </row>
    <row r="40" spans="1:23" s="1" customFormat="1" ht="12.75" customHeight="1">
      <c r="A40" s="13">
        <v>2001</v>
      </c>
      <c r="B40" s="25">
        <v>85532.463000000003</v>
      </c>
      <c r="C40" s="25">
        <v>1460.848</v>
      </c>
      <c r="D40" s="25">
        <v>1584.538</v>
      </c>
      <c r="E40" s="25">
        <v>88577.849000000002</v>
      </c>
      <c r="F40" s="25">
        <v>8301.65</v>
      </c>
      <c r="G40" s="25">
        <v>8338.7049999999999</v>
      </c>
      <c r="H40" s="25">
        <v>1.75</v>
      </c>
      <c r="I40" s="46" t="s">
        <v>72</v>
      </c>
      <c r="J40" s="25">
        <v>16642.109</v>
      </c>
      <c r="K40" s="26">
        <v>105219.958</v>
      </c>
      <c r="M40" s="13">
        <f t="shared" si="4"/>
        <v>2001</v>
      </c>
      <c r="N40" s="25">
        <v>14355.870999999999</v>
      </c>
      <c r="O40" s="25">
        <v>804.85699999999997</v>
      </c>
      <c r="P40" s="25">
        <v>15160.728999999999</v>
      </c>
      <c r="Q40" s="25">
        <v>1031.8219999999999</v>
      </c>
      <c r="R40" s="26">
        <v>16192.55</v>
      </c>
      <c r="S40" s="26">
        <v>121412.508</v>
      </c>
      <c r="T40" s="25">
        <v>7450.61409</v>
      </c>
      <c r="U40" s="25">
        <v>35.37677</v>
      </c>
      <c r="V40" s="32">
        <v>7485.9908599999999</v>
      </c>
      <c r="W40" s="26">
        <v>128898.49894</v>
      </c>
    </row>
    <row r="41" spans="1:23" s="1" customFormat="1" ht="12.75" customHeight="1">
      <c r="A41" s="115">
        <v>2002</v>
      </c>
      <c r="B41" s="168">
        <v>90470.286999999997</v>
      </c>
      <c r="C41" s="168">
        <v>951.43200000000002</v>
      </c>
      <c r="D41" s="168">
        <v>680.94899999999996</v>
      </c>
      <c r="E41" s="168">
        <v>92102.668999999994</v>
      </c>
      <c r="F41" s="168">
        <v>7585.6769999999997</v>
      </c>
      <c r="G41" s="168">
        <v>7458.44</v>
      </c>
      <c r="H41" s="168">
        <v>1101.4079999999999</v>
      </c>
      <c r="I41" s="173" t="s">
        <v>72</v>
      </c>
      <c r="J41" s="168">
        <v>16145.525</v>
      </c>
      <c r="K41" s="169">
        <v>108248.194</v>
      </c>
      <c r="M41" s="115">
        <f t="shared" si="4"/>
        <v>2002</v>
      </c>
      <c r="N41" s="168">
        <v>13975.94</v>
      </c>
      <c r="O41" s="168">
        <v>772.54600000000005</v>
      </c>
      <c r="P41" s="168">
        <v>14748.486000000001</v>
      </c>
      <c r="Q41" s="168">
        <v>956.66899999999998</v>
      </c>
      <c r="R41" s="169">
        <v>15705.154</v>
      </c>
      <c r="S41" s="169">
        <v>123953.348</v>
      </c>
      <c r="T41" s="168">
        <v>8200.4419999999991</v>
      </c>
      <c r="U41" s="168">
        <v>32.799999999999997</v>
      </c>
      <c r="V41" s="172">
        <v>8233.2430000000004</v>
      </c>
      <c r="W41" s="169">
        <v>132186.59099999999</v>
      </c>
    </row>
    <row r="42" spans="1:23" s="1" customFormat="1" ht="12.75" customHeight="1">
      <c r="A42" s="13">
        <v>2003</v>
      </c>
      <c r="B42" s="25">
        <v>96743.876000000004</v>
      </c>
      <c r="C42" s="25">
        <v>834.56500000000005</v>
      </c>
      <c r="D42" s="25">
        <v>608.34400000000005</v>
      </c>
      <c r="E42" s="25">
        <v>98186.785000000003</v>
      </c>
      <c r="F42" s="25">
        <v>6862.8729999999996</v>
      </c>
      <c r="G42" s="25">
        <v>6802.3440000000001</v>
      </c>
      <c r="H42" s="25">
        <v>1126.5640000000001</v>
      </c>
      <c r="I42" s="46" t="s">
        <v>72</v>
      </c>
      <c r="J42" s="25">
        <v>14791.781000000001</v>
      </c>
      <c r="K42" s="26">
        <v>112978.56600000001</v>
      </c>
      <c r="M42" s="13">
        <f t="shared" si="4"/>
        <v>2003</v>
      </c>
      <c r="N42" s="25">
        <v>12414.208000000001</v>
      </c>
      <c r="O42" s="25">
        <v>714.77599999999995</v>
      </c>
      <c r="P42" s="25">
        <v>13128.984</v>
      </c>
      <c r="Q42" s="25">
        <v>770.08500000000004</v>
      </c>
      <c r="R42" s="26">
        <v>13899.069</v>
      </c>
      <c r="S42" s="26">
        <v>126877.636</v>
      </c>
      <c r="T42" s="25">
        <v>9042.6620000000003</v>
      </c>
      <c r="U42" s="25">
        <v>30.210999999999999</v>
      </c>
      <c r="V42" s="32">
        <v>9072.8729999999996</v>
      </c>
      <c r="W42" s="26">
        <v>135950.50899999999</v>
      </c>
    </row>
    <row r="43" spans="1:23" s="1" customFormat="1" ht="12.75" customHeight="1">
      <c r="A43" s="115">
        <v>2004</v>
      </c>
      <c r="B43" s="168">
        <v>104646.823</v>
      </c>
      <c r="C43" s="168">
        <v>1717.7629999999999</v>
      </c>
      <c r="D43" s="168">
        <v>692.01099999999997</v>
      </c>
      <c r="E43" s="168">
        <v>107056.59600000001</v>
      </c>
      <c r="F43" s="168">
        <v>6064.7839999999997</v>
      </c>
      <c r="G43" s="168">
        <v>8540.8829999999998</v>
      </c>
      <c r="H43" s="168">
        <v>776.27300000000002</v>
      </c>
      <c r="I43" s="173" t="s">
        <v>72</v>
      </c>
      <c r="J43" s="168">
        <v>15381.939</v>
      </c>
      <c r="K43" s="169">
        <v>122438.53599999999</v>
      </c>
      <c r="M43" s="115">
        <f t="shared" si="4"/>
        <v>2004</v>
      </c>
      <c r="N43" s="168">
        <v>11908.013999999999</v>
      </c>
      <c r="O43" s="168">
        <v>702.61800000000005</v>
      </c>
      <c r="P43" s="168">
        <v>12610.632</v>
      </c>
      <c r="Q43" s="168">
        <v>501.25299999999999</v>
      </c>
      <c r="R43" s="169">
        <v>13111.885</v>
      </c>
      <c r="S43" s="169">
        <v>135550.42000000001</v>
      </c>
      <c r="T43" s="168">
        <v>9309.23</v>
      </c>
      <c r="U43" s="168">
        <v>29.216000000000001</v>
      </c>
      <c r="V43" s="172">
        <v>9338.4459999999999</v>
      </c>
      <c r="W43" s="169">
        <v>144888.867</v>
      </c>
    </row>
    <row r="44" spans="1:23" s="1" customFormat="1" ht="12.75" customHeight="1">
      <c r="A44" s="13">
        <v>2005</v>
      </c>
      <c r="B44" s="25">
        <v>108812.79399999999</v>
      </c>
      <c r="C44" s="25">
        <v>3335.5</v>
      </c>
      <c r="D44" s="25">
        <v>263.68200000000002</v>
      </c>
      <c r="E44" s="25">
        <v>112411.976</v>
      </c>
      <c r="F44" s="25">
        <v>4918.5559999999996</v>
      </c>
      <c r="G44" s="25">
        <v>11937.904</v>
      </c>
      <c r="H44" s="25">
        <v>426.03800000000001</v>
      </c>
      <c r="I44" s="46" t="s">
        <v>72</v>
      </c>
      <c r="J44" s="25">
        <v>17282.499</v>
      </c>
      <c r="K44" s="26">
        <v>129694.47500000001</v>
      </c>
      <c r="M44" s="13">
        <f t="shared" si="4"/>
        <v>2005</v>
      </c>
      <c r="N44" s="25">
        <v>10571.824000000001</v>
      </c>
      <c r="O44" s="25">
        <v>702.84199999999998</v>
      </c>
      <c r="P44" s="25">
        <v>11274.665999999999</v>
      </c>
      <c r="Q44" s="25">
        <v>359.971</v>
      </c>
      <c r="R44" s="26">
        <v>11634.637000000001</v>
      </c>
      <c r="S44" s="26">
        <v>141329.11199999999</v>
      </c>
      <c r="T44" s="25">
        <v>9975.6849999999995</v>
      </c>
      <c r="U44" s="36" t="s">
        <v>74</v>
      </c>
      <c r="V44" s="32">
        <v>9975.6849999999995</v>
      </c>
      <c r="W44" s="26">
        <v>151304.79699999999</v>
      </c>
    </row>
    <row r="45" spans="1:23" s="1" customFormat="1" ht="12.75" customHeight="1">
      <c r="A45" s="115">
        <v>2006</v>
      </c>
      <c r="B45" s="168">
        <v>115710.88099999999</v>
      </c>
      <c r="C45" s="168">
        <v>5440.9930000000004</v>
      </c>
      <c r="D45" s="168">
        <v>255.583</v>
      </c>
      <c r="E45" s="168">
        <v>121407.45699999999</v>
      </c>
      <c r="F45" s="168">
        <v>3133.7489999999998</v>
      </c>
      <c r="G45" s="168">
        <v>12356.870999999999</v>
      </c>
      <c r="H45" s="168">
        <v>48.345999999999997</v>
      </c>
      <c r="I45" s="173" t="s">
        <v>72</v>
      </c>
      <c r="J45" s="168">
        <v>15538.967000000001</v>
      </c>
      <c r="K45" s="169">
        <v>136946.424</v>
      </c>
      <c r="M45" s="115">
        <f t="shared" ref="M45:M56" si="5">M44+1</f>
        <v>2006</v>
      </c>
      <c r="N45" s="168">
        <v>7678.4690000000001</v>
      </c>
      <c r="O45" s="168">
        <v>385.43799999999999</v>
      </c>
      <c r="P45" s="168">
        <v>8063.9059999999999</v>
      </c>
      <c r="Q45" s="168">
        <v>254.89099999999999</v>
      </c>
      <c r="R45" s="169">
        <v>8318.7970000000005</v>
      </c>
      <c r="S45" s="169">
        <v>145265.22099999999</v>
      </c>
      <c r="T45" s="168">
        <v>10019.620999999999</v>
      </c>
      <c r="U45" s="170" t="s">
        <v>74</v>
      </c>
      <c r="V45" s="172">
        <v>10019.620999999999</v>
      </c>
      <c r="W45" s="169">
        <v>155284.842</v>
      </c>
    </row>
    <row r="46" spans="1:23" s="1" customFormat="1" ht="12.75" customHeight="1">
      <c r="A46" s="13">
        <v>2007</v>
      </c>
      <c r="B46" s="25">
        <v>121478.497</v>
      </c>
      <c r="C46" s="25">
        <v>4357.0439999999999</v>
      </c>
      <c r="D46" s="25">
        <v>639.15300000000002</v>
      </c>
      <c r="E46" s="25">
        <v>126474.693</v>
      </c>
      <c r="F46" s="25">
        <v>2099.3789999999999</v>
      </c>
      <c r="G46" s="25">
        <v>11507.642</v>
      </c>
      <c r="H46" s="25">
        <v>0.70099999999999996</v>
      </c>
      <c r="I46" s="46" t="s">
        <v>72</v>
      </c>
      <c r="J46" s="25">
        <v>13607.722</v>
      </c>
      <c r="K46" s="26">
        <v>140082.416</v>
      </c>
      <c r="M46" s="13">
        <f t="shared" si="5"/>
        <v>2007</v>
      </c>
      <c r="N46" s="25">
        <v>6805.9110000000001</v>
      </c>
      <c r="O46" s="25">
        <v>366.74200000000002</v>
      </c>
      <c r="P46" s="25">
        <v>7172.6530000000002</v>
      </c>
      <c r="Q46" s="25">
        <v>121.264</v>
      </c>
      <c r="R46" s="26">
        <v>7293.9170000000004</v>
      </c>
      <c r="S46" s="26">
        <v>147376.33300000001</v>
      </c>
      <c r="T46" s="25">
        <v>9924.4320000000007</v>
      </c>
      <c r="U46" s="36" t="s">
        <v>74</v>
      </c>
      <c r="V46" s="32">
        <v>9924.4320000000007</v>
      </c>
      <c r="W46" s="26">
        <v>157300.764</v>
      </c>
    </row>
    <row r="47" spans="1:23" s="1" customFormat="1" ht="12.75" customHeight="1">
      <c r="A47" s="115">
        <v>2008</v>
      </c>
      <c r="B47" s="168">
        <v>129339.45299999999</v>
      </c>
      <c r="C47" s="168">
        <v>3606.7460000000001</v>
      </c>
      <c r="D47" s="168">
        <v>8197.8670000000002</v>
      </c>
      <c r="E47" s="168">
        <v>141144.06599999999</v>
      </c>
      <c r="F47" s="168">
        <v>1828.3879999999999</v>
      </c>
      <c r="G47" s="168">
        <v>10921.291999999999</v>
      </c>
      <c r="H47" s="168">
        <v>208.029</v>
      </c>
      <c r="I47" s="173" t="s">
        <v>72</v>
      </c>
      <c r="J47" s="168">
        <v>12957.709000000001</v>
      </c>
      <c r="K47" s="169">
        <v>154101.77600000001</v>
      </c>
      <c r="M47" s="115">
        <f t="shared" si="5"/>
        <v>2008</v>
      </c>
      <c r="N47" s="168">
        <v>7231.3869999999997</v>
      </c>
      <c r="O47" s="168">
        <v>479.52100000000002</v>
      </c>
      <c r="P47" s="168">
        <v>7710.9080000000004</v>
      </c>
      <c r="Q47" s="168">
        <v>158.554</v>
      </c>
      <c r="R47" s="169">
        <v>7869.4620000000004</v>
      </c>
      <c r="S47" s="169">
        <v>161971.23800000001</v>
      </c>
      <c r="T47" s="168">
        <v>5951.5630000000001</v>
      </c>
      <c r="U47" s="170" t="s">
        <v>74</v>
      </c>
      <c r="V47" s="172">
        <v>5951.5630000000001</v>
      </c>
      <c r="W47" s="169">
        <v>167922.80100000001</v>
      </c>
    </row>
    <row r="48" spans="1:23" s="1" customFormat="1" ht="12.75" customHeight="1">
      <c r="A48" s="13">
        <v>2009</v>
      </c>
      <c r="B48" s="25">
        <v>140922.16500000001</v>
      </c>
      <c r="C48" s="25">
        <v>2648.3620000000001</v>
      </c>
      <c r="D48" s="25">
        <v>6016.0969999999998</v>
      </c>
      <c r="E48" s="25">
        <v>149586.62299999999</v>
      </c>
      <c r="F48" s="25">
        <v>1626.2059999999999</v>
      </c>
      <c r="G48" s="25">
        <v>12345.608</v>
      </c>
      <c r="H48" s="25">
        <v>64.75</v>
      </c>
      <c r="I48" s="46" t="s">
        <v>72</v>
      </c>
      <c r="J48" s="25">
        <v>14036.563</v>
      </c>
      <c r="K48" s="26">
        <v>163623.18700000001</v>
      </c>
      <c r="M48" s="13">
        <f t="shared" si="5"/>
        <v>2009</v>
      </c>
      <c r="N48" s="25">
        <v>4637.9960000000001</v>
      </c>
      <c r="O48" s="25">
        <v>454.24099999999999</v>
      </c>
      <c r="P48" s="25">
        <v>5092.2370000000001</v>
      </c>
      <c r="Q48" s="73" t="s">
        <v>14</v>
      </c>
      <c r="R48" s="26">
        <v>5092.2370000000001</v>
      </c>
      <c r="S48" s="26">
        <v>168715.424</v>
      </c>
      <c r="T48" s="25">
        <v>9361.5669999999991</v>
      </c>
      <c r="U48" s="36" t="s">
        <v>74</v>
      </c>
      <c r="V48" s="32">
        <v>9361.5669999999991</v>
      </c>
      <c r="W48" s="26">
        <v>178076.99100000001</v>
      </c>
    </row>
    <row r="49" spans="1:23" s="1" customFormat="1" ht="18.600000000000001" customHeight="1">
      <c r="A49" s="115">
        <v>2010</v>
      </c>
      <c r="B49" s="168">
        <v>152322.72899999999</v>
      </c>
      <c r="C49" s="168">
        <v>2503.2829999999999</v>
      </c>
      <c r="D49" s="168">
        <v>4273.5839999999998</v>
      </c>
      <c r="E49" s="168">
        <v>159099.59599999999</v>
      </c>
      <c r="F49" s="168">
        <v>1197.298</v>
      </c>
      <c r="G49" s="168">
        <v>12612.126</v>
      </c>
      <c r="H49" s="168">
        <v>5.25</v>
      </c>
      <c r="I49" s="173" t="s">
        <v>72</v>
      </c>
      <c r="J49" s="168">
        <v>13814.674000000001</v>
      </c>
      <c r="K49" s="169">
        <v>172914.27</v>
      </c>
      <c r="M49" s="115">
        <f t="shared" si="5"/>
        <v>2010</v>
      </c>
      <c r="N49" s="168">
        <v>3579.9569999999999</v>
      </c>
      <c r="O49" s="168">
        <v>276.11599999999999</v>
      </c>
      <c r="P49" s="168">
        <v>3856.0729999999999</v>
      </c>
      <c r="Q49" s="174" t="s">
        <v>14</v>
      </c>
      <c r="R49" s="169">
        <v>3856.0729999999999</v>
      </c>
      <c r="S49" s="169">
        <v>176770.34299999999</v>
      </c>
      <c r="T49" s="168">
        <v>9972.0110000000004</v>
      </c>
      <c r="U49" s="170" t="s">
        <v>74</v>
      </c>
      <c r="V49" s="172">
        <v>9972.0110000000004</v>
      </c>
      <c r="W49" s="169">
        <v>186742.35399999999</v>
      </c>
    </row>
    <row r="50" spans="1:23" s="1" customFormat="1" ht="12.75" customHeight="1">
      <c r="A50" s="13">
        <v>2011</v>
      </c>
      <c r="B50" s="25">
        <v>160193.875</v>
      </c>
      <c r="C50" s="25">
        <v>2202.7469999999998</v>
      </c>
      <c r="D50" s="25">
        <v>3893.973</v>
      </c>
      <c r="E50" s="25">
        <v>166290.59599999999</v>
      </c>
      <c r="F50" s="25">
        <v>1025.528</v>
      </c>
      <c r="G50" s="25">
        <v>13179.781000000001</v>
      </c>
      <c r="H50" s="25">
        <v>55.25</v>
      </c>
      <c r="I50" s="46" t="s">
        <v>72</v>
      </c>
      <c r="J50" s="25">
        <v>14260.558999999999</v>
      </c>
      <c r="K50" s="26">
        <v>180551.155</v>
      </c>
      <c r="M50" s="13">
        <f t="shared" si="5"/>
        <v>2011</v>
      </c>
      <c r="N50" s="25">
        <v>2524.607</v>
      </c>
      <c r="O50" s="25">
        <v>99.8</v>
      </c>
      <c r="P50" s="25">
        <v>2624.4079999999999</v>
      </c>
      <c r="Q50" s="73" t="s">
        <v>14</v>
      </c>
      <c r="R50" s="26">
        <v>2624.4079999999999</v>
      </c>
      <c r="S50" s="26">
        <v>183175.56299999999</v>
      </c>
      <c r="T50" s="25">
        <v>10434.628000000001</v>
      </c>
      <c r="U50" s="36" t="s">
        <v>74</v>
      </c>
      <c r="V50" s="32">
        <v>10434.628000000001</v>
      </c>
      <c r="W50" s="26">
        <v>193610.19</v>
      </c>
    </row>
    <row r="51" spans="1:23" s="1" customFormat="1" ht="12.75" customHeight="1">
      <c r="A51" s="115">
        <v>2012</v>
      </c>
      <c r="B51" s="168">
        <v>168367.128</v>
      </c>
      <c r="C51" s="168">
        <v>1953.0820000000001</v>
      </c>
      <c r="D51" s="168">
        <v>4795.6049999999996</v>
      </c>
      <c r="E51" s="168">
        <v>175115.81599999999</v>
      </c>
      <c r="F51" s="168">
        <v>960.73599999999999</v>
      </c>
      <c r="G51" s="168">
        <v>13463.982</v>
      </c>
      <c r="H51" s="168">
        <v>9.6210000000000004</v>
      </c>
      <c r="I51" s="173" t="s">
        <v>72</v>
      </c>
      <c r="J51" s="168">
        <v>14434.339</v>
      </c>
      <c r="K51" s="169">
        <v>189550.155</v>
      </c>
      <c r="M51" s="115">
        <f t="shared" si="5"/>
        <v>2012</v>
      </c>
      <c r="N51" s="174" t="s">
        <v>14</v>
      </c>
      <c r="O51" s="174" t="s">
        <v>14</v>
      </c>
      <c r="P51" s="174" t="s">
        <v>14</v>
      </c>
      <c r="Q51" s="174" t="s">
        <v>14</v>
      </c>
      <c r="R51" s="175" t="s">
        <v>14</v>
      </c>
      <c r="S51" s="169">
        <v>189550.155</v>
      </c>
      <c r="T51" s="168">
        <v>12120.87</v>
      </c>
      <c r="U51" s="170" t="s">
        <v>74</v>
      </c>
      <c r="V51" s="172">
        <v>12120.87</v>
      </c>
      <c r="W51" s="169">
        <v>201671.02499999999</v>
      </c>
    </row>
    <row r="52" spans="1:23" s="1" customFormat="1" ht="12.75" customHeight="1">
      <c r="A52" s="13">
        <v>2013</v>
      </c>
      <c r="B52" s="25">
        <v>173211.78750999999</v>
      </c>
      <c r="C52" s="25">
        <v>1618.46624</v>
      </c>
      <c r="D52" s="25">
        <v>5151.49611</v>
      </c>
      <c r="E52" s="25">
        <v>179981.74986000001</v>
      </c>
      <c r="F52" s="25">
        <v>911.73593000000005</v>
      </c>
      <c r="G52" s="25">
        <v>13038.364030000001</v>
      </c>
      <c r="H52" s="25">
        <v>9.9924999999999997</v>
      </c>
      <c r="I52" s="46" t="s">
        <v>72</v>
      </c>
      <c r="J52" s="25">
        <v>13960.09246</v>
      </c>
      <c r="K52" s="26">
        <v>193941.84232</v>
      </c>
      <c r="M52" s="13">
        <f t="shared" si="5"/>
        <v>2013</v>
      </c>
      <c r="N52" s="73" t="s">
        <v>14</v>
      </c>
      <c r="O52" s="73" t="s">
        <v>14</v>
      </c>
      <c r="P52" s="73" t="s">
        <v>14</v>
      </c>
      <c r="Q52" s="73" t="s">
        <v>14</v>
      </c>
      <c r="R52" s="76" t="s">
        <v>14</v>
      </c>
      <c r="S52" s="26">
        <v>193941.84232</v>
      </c>
      <c r="T52" s="25">
        <v>13691.376039999999</v>
      </c>
      <c r="U52" s="36" t="s">
        <v>74</v>
      </c>
      <c r="V52" s="32">
        <v>13691.376039999999</v>
      </c>
      <c r="W52" s="26">
        <v>207633.21836</v>
      </c>
    </row>
    <row r="53" spans="1:23" s="1" customFormat="1" ht="12.75" customHeight="1">
      <c r="A53" s="115">
        <v>2014</v>
      </c>
      <c r="B53" s="168">
        <v>173899.02486</v>
      </c>
      <c r="C53" s="168">
        <v>1618.46624</v>
      </c>
      <c r="D53" s="168">
        <v>6656.3962799999999</v>
      </c>
      <c r="E53" s="168">
        <v>182173.88738</v>
      </c>
      <c r="F53" s="168">
        <v>891.73593000000005</v>
      </c>
      <c r="G53" s="168">
        <v>13135.18576</v>
      </c>
      <c r="H53" s="168">
        <v>10.36375</v>
      </c>
      <c r="I53" s="173" t="s">
        <v>72</v>
      </c>
      <c r="J53" s="168">
        <v>14037.28543</v>
      </c>
      <c r="K53" s="169">
        <v>196211.17282000001</v>
      </c>
      <c r="M53" s="115">
        <f t="shared" si="5"/>
        <v>2014</v>
      </c>
      <c r="N53" s="174" t="s">
        <v>14</v>
      </c>
      <c r="O53" s="174" t="s">
        <v>14</v>
      </c>
      <c r="P53" s="174" t="s">
        <v>14</v>
      </c>
      <c r="Q53" s="174" t="s">
        <v>14</v>
      </c>
      <c r="R53" s="175" t="s">
        <v>14</v>
      </c>
      <c r="S53" s="169">
        <v>196211.17282000001</v>
      </c>
      <c r="T53" s="168">
        <v>11430.66864</v>
      </c>
      <c r="U53" s="170" t="s">
        <v>74</v>
      </c>
      <c r="V53" s="172">
        <v>11430.66864</v>
      </c>
      <c r="W53" s="169">
        <v>207641.84146</v>
      </c>
    </row>
    <row r="54" spans="1:23" s="16" customFormat="1" ht="12.75" customHeight="1">
      <c r="A54" s="31">
        <v>2015</v>
      </c>
      <c r="B54" s="311">
        <v>179092.10845</v>
      </c>
      <c r="C54" s="311">
        <v>1384.22018</v>
      </c>
      <c r="D54" s="311">
        <v>4779.5842400000001</v>
      </c>
      <c r="E54" s="311">
        <v>185255.91287</v>
      </c>
      <c r="F54" s="311">
        <v>891.73593000000005</v>
      </c>
      <c r="G54" s="311">
        <v>12954.538210000001</v>
      </c>
      <c r="H54" s="311">
        <v>10.484999999999999</v>
      </c>
      <c r="I54" s="312" t="s">
        <v>72</v>
      </c>
      <c r="J54" s="311">
        <v>13856.75913</v>
      </c>
      <c r="K54" s="313">
        <v>199112.67199999999</v>
      </c>
      <c r="M54" s="31">
        <f t="shared" si="5"/>
        <v>2015</v>
      </c>
      <c r="N54" s="314" t="s">
        <v>14</v>
      </c>
      <c r="O54" s="314" t="s">
        <v>14</v>
      </c>
      <c r="P54" s="314" t="s">
        <v>14</v>
      </c>
      <c r="Q54" s="314" t="s">
        <v>14</v>
      </c>
      <c r="R54" s="315" t="s">
        <v>14</v>
      </c>
      <c r="S54" s="313">
        <v>199112.67199999999</v>
      </c>
      <c r="T54" s="311">
        <v>11426.579519999999</v>
      </c>
      <c r="U54" s="316" t="s">
        <v>74</v>
      </c>
      <c r="V54" s="317">
        <v>11426.579519999999</v>
      </c>
      <c r="W54" s="313">
        <v>210539.25151999999</v>
      </c>
    </row>
    <row r="55" spans="1:23" s="16" customFormat="1" ht="12.75" customHeight="1">
      <c r="A55" s="117">
        <v>2016</v>
      </c>
      <c r="B55" s="394">
        <v>186489.83325</v>
      </c>
      <c r="C55" s="394">
        <v>1325.0492400000001</v>
      </c>
      <c r="D55" s="394">
        <v>6088.1965799999998</v>
      </c>
      <c r="E55" s="394">
        <v>193903.07907000001</v>
      </c>
      <c r="F55" s="394">
        <v>891.73593000000005</v>
      </c>
      <c r="G55" s="394">
        <v>12877.62473</v>
      </c>
      <c r="H55" s="394">
        <v>78.819599999999994</v>
      </c>
      <c r="I55" s="395" t="s">
        <v>72</v>
      </c>
      <c r="J55" s="394">
        <v>13848.180249999999</v>
      </c>
      <c r="K55" s="396">
        <v>207751.25932000001</v>
      </c>
      <c r="M55" s="117">
        <f t="shared" si="5"/>
        <v>2016</v>
      </c>
      <c r="N55" s="397" t="s">
        <v>14</v>
      </c>
      <c r="O55" s="397" t="s">
        <v>14</v>
      </c>
      <c r="P55" s="397" t="s">
        <v>14</v>
      </c>
      <c r="Q55" s="397" t="s">
        <v>14</v>
      </c>
      <c r="R55" s="398" t="s">
        <v>14</v>
      </c>
      <c r="S55" s="396">
        <v>207751.25932000001</v>
      </c>
      <c r="T55" s="394">
        <v>11898.729649999999</v>
      </c>
      <c r="U55" s="399" t="s">
        <v>74</v>
      </c>
      <c r="V55" s="400">
        <v>11898.729649999999</v>
      </c>
      <c r="W55" s="396">
        <v>219649.98897000001</v>
      </c>
    </row>
    <row r="56" spans="1:23" s="325" customFormat="1" ht="12.75" customHeight="1" thickBot="1">
      <c r="A56" s="323">
        <v>2017</v>
      </c>
      <c r="B56" s="411">
        <v>193076.84104999999</v>
      </c>
      <c r="C56" s="411">
        <v>1266.57924</v>
      </c>
      <c r="D56" s="411">
        <v>3599.7284599999998</v>
      </c>
      <c r="E56" s="411">
        <v>197943.14874</v>
      </c>
      <c r="F56" s="411">
        <v>5573.2954399999999</v>
      </c>
      <c r="G56" s="411">
        <v>7553.3047299999998</v>
      </c>
      <c r="H56" s="411">
        <v>170.72749999999999</v>
      </c>
      <c r="I56" s="412" t="s">
        <v>72</v>
      </c>
      <c r="J56" s="411">
        <v>13297.327670000001</v>
      </c>
      <c r="K56" s="413">
        <v>211240.47641999999</v>
      </c>
      <c r="M56" s="323">
        <f t="shared" si="5"/>
        <v>2017</v>
      </c>
      <c r="N56" s="414" t="s">
        <v>14</v>
      </c>
      <c r="O56" s="414" t="s">
        <v>14</v>
      </c>
      <c r="P56" s="414" t="s">
        <v>14</v>
      </c>
      <c r="Q56" s="414" t="s">
        <v>14</v>
      </c>
      <c r="R56" s="415" t="s">
        <v>14</v>
      </c>
      <c r="S56" s="413">
        <v>211240.47641999999</v>
      </c>
      <c r="T56" s="411">
        <v>11984.38348</v>
      </c>
      <c r="U56" s="416" t="s">
        <v>74</v>
      </c>
      <c r="V56" s="417">
        <v>11984.38348</v>
      </c>
      <c r="W56" s="413">
        <v>223224.85990000001</v>
      </c>
    </row>
    <row r="57" spans="1:23" s="1" customFormat="1" ht="13.15" customHeight="1" thickTop="1">
      <c r="A57" s="1" t="s">
        <v>131</v>
      </c>
      <c r="E57" s="18"/>
      <c r="F57" s="20"/>
      <c r="G57" s="20"/>
      <c r="H57" s="20"/>
      <c r="I57" s="20"/>
      <c r="J57" s="18"/>
      <c r="K57" s="18"/>
      <c r="M57" s="1" t="s">
        <v>131</v>
      </c>
      <c r="N57" s="22"/>
      <c r="O57" s="21"/>
      <c r="Q57" s="20"/>
      <c r="R57" s="18"/>
      <c r="S57" s="18"/>
      <c r="T57" s="18"/>
      <c r="U57" s="18"/>
      <c r="V57" s="20"/>
      <c r="W57" s="18"/>
    </row>
    <row r="58" spans="1:23" s="1" customFormat="1" ht="11.25" customHeight="1">
      <c r="A58" s="5" t="s">
        <v>132</v>
      </c>
      <c r="B58" s="22"/>
      <c r="E58" s="18"/>
      <c r="F58" s="20"/>
      <c r="G58" s="20"/>
      <c r="H58" s="20"/>
      <c r="I58" s="20"/>
      <c r="J58" s="18"/>
      <c r="K58" s="18"/>
      <c r="M58" s="5" t="s">
        <v>132</v>
      </c>
      <c r="N58" s="33"/>
      <c r="O58" s="21"/>
      <c r="P58" s="18"/>
      <c r="Q58" s="5"/>
      <c r="R58" s="5"/>
      <c r="S58" s="5"/>
      <c r="T58" s="5"/>
      <c r="U58" s="5"/>
      <c r="V58" s="5"/>
      <c r="W58" s="5"/>
    </row>
    <row r="59" spans="1:23" s="1" customFormat="1" ht="11.25" customHeight="1">
      <c r="A59" s="2" t="s">
        <v>83</v>
      </c>
      <c r="B59" s="22"/>
      <c r="C59" s="20"/>
      <c r="D59" s="20"/>
      <c r="E59" s="18"/>
      <c r="F59" s="20"/>
      <c r="G59" s="20"/>
      <c r="H59" s="20"/>
      <c r="I59" s="20"/>
      <c r="J59" s="18"/>
      <c r="K59" s="18"/>
      <c r="M59" s="21" t="s">
        <v>140</v>
      </c>
      <c r="N59" s="21"/>
      <c r="O59" s="5"/>
      <c r="P59" s="5"/>
      <c r="Q59" s="5"/>
      <c r="R59" s="5"/>
      <c r="S59" s="5"/>
      <c r="T59" s="5"/>
      <c r="U59" s="5"/>
      <c r="V59" s="5"/>
      <c r="W59" s="5"/>
    </row>
    <row r="60" spans="1:23" s="1" customFormat="1" ht="11.25" customHeight="1" thickBot="1">
      <c r="A60" s="82" t="s">
        <v>84</v>
      </c>
      <c r="B60" s="84"/>
      <c r="C60" s="123"/>
      <c r="D60" s="123"/>
      <c r="E60" s="144"/>
      <c r="F60" s="123"/>
      <c r="G60" s="123"/>
      <c r="H60" s="123"/>
      <c r="I60" s="123"/>
      <c r="J60" s="144"/>
      <c r="K60" s="144"/>
      <c r="M60" s="82" t="s">
        <v>84</v>
      </c>
      <c r="N60" s="83"/>
      <c r="O60" s="83"/>
      <c r="P60" s="83"/>
      <c r="Q60" s="123"/>
      <c r="R60" s="144"/>
      <c r="S60" s="144"/>
      <c r="T60" s="144"/>
      <c r="U60" s="144"/>
      <c r="V60" s="123"/>
      <c r="W60" s="144"/>
    </row>
    <row r="61" spans="1:23" s="1" customFormat="1" ht="12" thickTop="1">
      <c r="A61" s="2"/>
      <c r="B61" s="20"/>
      <c r="C61" s="20"/>
      <c r="D61" s="20"/>
      <c r="E61" s="18"/>
      <c r="F61" s="20"/>
      <c r="G61" s="20"/>
      <c r="H61" s="20"/>
      <c r="I61" s="20"/>
      <c r="J61" s="18"/>
      <c r="K61" s="18"/>
      <c r="M61" s="19"/>
      <c r="N61" s="20"/>
      <c r="O61" s="20"/>
      <c r="P61" s="18"/>
      <c r="Q61" s="20"/>
      <c r="R61" s="18"/>
      <c r="S61" s="18"/>
      <c r="T61" s="18"/>
      <c r="U61" s="18"/>
      <c r="V61" s="20"/>
      <c r="W61" s="18"/>
    </row>
    <row r="62" spans="1:23" s="1" customFormat="1">
      <c r="A62" s="2"/>
      <c r="B62" s="20"/>
      <c r="C62" s="20"/>
      <c r="D62" s="20"/>
      <c r="E62" s="18"/>
      <c r="F62" s="20"/>
      <c r="G62" s="20"/>
      <c r="H62" s="20"/>
      <c r="I62" s="20"/>
      <c r="J62" s="18"/>
      <c r="K62" s="18"/>
      <c r="M62" s="19"/>
      <c r="N62" s="20"/>
      <c r="O62" s="20"/>
      <c r="P62" s="18"/>
      <c r="Q62" s="20"/>
      <c r="R62" s="18"/>
      <c r="S62" s="18"/>
      <c r="T62" s="18"/>
      <c r="U62" s="18"/>
      <c r="V62" s="20"/>
      <c r="W62" s="18"/>
    </row>
    <row r="63" spans="1:23" s="1" customFormat="1">
      <c r="A63" s="2"/>
      <c r="B63" s="20"/>
      <c r="C63" s="20"/>
      <c r="D63" s="20"/>
      <c r="E63" s="18"/>
      <c r="F63" s="20"/>
      <c r="G63" s="20"/>
      <c r="H63" s="20"/>
      <c r="I63" s="20"/>
      <c r="J63" s="18"/>
      <c r="K63" s="18"/>
      <c r="M63" s="19"/>
      <c r="N63" s="20"/>
      <c r="O63" s="20"/>
      <c r="P63" s="18"/>
      <c r="Q63" s="20"/>
      <c r="R63" s="18"/>
      <c r="S63" s="18"/>
      <c r="T63" s="18"/>
      <c r="U63" s="18"/>
      <c r="V63" s="20"/>
      <c r="W63" s="18"/>
    </row>
    <row r="64" spans="1:23" s="1" customFormat="1">
      <c r="A64" s="2"/>
      <c r="B64" s="20"/>
      <c r="C64" s="20"/>
      <c r="D64" s="20"/>
      <c r="E64" s="18"/>
      <c r="F64" s="20"/>
      <c r="G64" s="20"/>
      <c r="H64" s="20"/>
      <c r="I64" s="20"/>
      <c r="J64" s="18"/>
      <c r="K64" s="18"/>
      <c r="M64" s="19"/>
      <c r="N64" s="20"/>
      <c r="O64" s="20"/>
      <c r="P64" s="18"/>
      <c r="Q64" s="20"/>
      <c r="R64" s="18"/>
      <c r="S64" s="18"/>
      <c r="T64" s="18"/>
      <c r="U64" s="18"/>
      <c r="V64" s="20"/>
      <c r="W64" s="18"/>
    </row>
    <row r="65" spans="1:23" s="1" customFormat="1">
      <c r="A65" s="2"/>
      <c r="B65" s="20"/>
      <c r="C65" s="20"/>
      <c r="D65" s="20"/>
      <c r="E65" s="18"/>
      <c r="F65" s="20"/>
      <c r="G65" s="20"/>
      <c r="H65" s="20"/>
      <c r="I65" s="20"/>
      <c r="J65" s="18"/>
      <c r="K65" s="18"/>
      <c r="M65" s="19"/>
      <c r="N65" s="20"/>
      <c r="O65" s="20"/>
      <c r="P65" s="18"/>
      <c r="Q65" s="20"/>
      <c r="R65" s="18"/>
      <c r="S65" s="18"/>
      <c r="T65" s="18"/>
      <c r="U65" s="18"/>
      <c r="V65" s="20"/>
      <c r="W65" s="18"/>
    </row>
    <row r="66" spans="1:23" s="1" customFormat="1">
      <c r="A66" s="2"/>
      <c r="B66" s="20"/>
      <c r="C66" s="20"/>
      <c r="D66" s="20"/>
      <c r="E66" s="18"/>
      <c r="F66" s="20"/>
      <c r="G66" s="20"/>
      <c r="H66" s="20"/>
      <c r="I66" s="20"/>
      <c r="J66" s="18"/>
      <c r="K66" s="18"/>
      <c r="M66" s="19"/>
      <c r="N66" s="20"/>
      <c r="O66" s="20"/>
      <c r="P66" s="18"/>
      <c r="Q66" s="20"/>
      <c r="R66" s="18"/>
      <c r="S66" s="18"/>
      <c r="T66" s="18"/>
      <c r="U66" s="18"/>
      <c r="V66" s="20"/>
      <c r="W66" s="18"/>
    </row>
    <row r="67" spans="1:23" s="1" customFormat="1">
      <c r="A67" s="2"/>
      <c r="B67" s="20"/>
      <c r="C67" s="20"/>
      <c r="D67" s="20"/>
      <c r="E67" s="18"/>
      <c r="F67" s="20"/>
      <c r="G67" s="20"/>
      <c r="H67" s="20"/>
      <c r="I67" s="20"/>
      <c r="J67" s="18"/>
      <c r="K67" s="18"/>
      <c r="M67" s="19"/>
      <c r="N67" s="20"/>
      <c r="O67" s="20"/>
      <c r="P67" s="18"/>
      <c r="Q67" s="20"/>
      <c r="R67" s="18"/>
      <c r="S67" s="18"/>
      <c r="T67" s="18"/>
      <c r="U67" s="18"/>
      <c r="V67" s="20"/>
      <c r="W67" s="18"/>
    </row>
    <row r="68" spans="1:23" s="1" customFormat="1">
      <c r="A68" s="2"/>
      <c r="B68" s="20"/>
      <c r="C68" s="20"/>
      <c r="D68" s="20"/>
      <c r="E68" s="18"/>
      <c r="F68" s="20"/>
      <c r="G68" s="20"/>
      <c r="H68" s="20"/>
      <c r="I68" s="20"/>
      <c r="J68" s="18"/>
      <c r="K68" s="18"/>
      <c r="M68" s="19"/>
      <c r="N68" s="20"/>
      <c r="O68" s="20"/>
      <c r="P68" s="18"/>
      <c r="Q68" s="20"/>
      <c r="R68" s="18"/>
      <c r="S68" s="18"/>
      <c r="T68" s="18"/>
      <c r="U68" s="18"/>
      <c r="V68" s="20"/>
      <c r="W68" s="18"/>
    </row>
    <row r="69" spans="1:23" s="1" customFormat="1">
      <c r="A69" s="2"/>
      <c r="B69" s="20"/>
      <c r="C69" s="20"/>
      <c r="D69" s="20"/>
      <c r="E69" s="18"/>
      <c r="F69" s="20"/>
      <c r="G69" s="20"/>
      <c r="H69" s="20"/>
      <c r="I69" s="20"/>
      <c r="J69" s="18"/>
      <c r="K69" s="18"/>
      <c r="M69" s="19"/>
      <c r="N69" s="20"/>
      <c r="O69" s="20"/>
      <c r="P69" s="18"/>
      <c r="Q69" s="20"/>
      <c r="R69" s="18"/>
      <c r="S69" s="18"/>
      <c r="T69" s="18"/>
      <c r="U69" s="18"/>
      <c r="V69" s="20"/>
      <c r="W69" s="18"/>
    </row>
    <row r="70" spans="1:23" s="1" customFormat="1">
      <c r="A70" s="2"/>
      <c r="B70" s="20"/>
      <c r="C70" s="20"/>
      <c r="D70" s="20"/>
      <c r="E70" s="18"/>
      <c r="F70" s="20"/>
      <c r="G70" s="20"/>
      <c r="H70" s="20"/>
      <c r="I70" s="20"/>
      <c r="J70" s="18"/>
      <c r="K70" s="18"/>
      <c r="M70" s="19"/>
      <c r="N70" s="20"/>
      <c r="O70" s="20"/>
      <c r="P70" s="18"/>
      <c r="Q70" s="20"/>
      <c r="R70" s="18"/>
      <c r="S70" s="18"/>
      <c r="T70" s="18"/>
      <c r="U70" s="18"/>
      <c r="V70" s="20"/>
      <c r="W70" s="18"/>
    </row>
    <row r="71" spans="1:23" s="1" customFormat="1">
      <c r="A71" s="2"/>
      <c r="B71" s="20"/>
      <c r="C71" s="20"/>
      <c r="D71" s="20"/>
      <c r="E71" s="18"/>
      <c r="F71" s="20"/>
      <c r="G71" s="20"/>
      <c r="H71" s="20"/>
      <c r="I71" s="20"/>
      <c r="J71" s="18"/>
      <c r="K71" s="18"/>
      <c r="M71" s="19"/>
      <c r="N71" s="20"/>
      <c r="O71" s="20"/>
      <c r="P71" s="18"/>
      <c r="Q71" s="20"/>
      <c r="R71" s="18"/>
      <c r="S71" s="18"/>
      <c r="T71" s="18"/>
      <c r="U71" s="18"/>
      <c r="V71" s="20"/>
      <c r="W71" s="18"/>
    </row>
    <row r="72" spans="1:23" s="1" customFormat="1">
      <c r="A72" s="2"/>
      <c r="B72" s="20"/>
      <c r="C72" s="20"/>
      <c r="D72" s="20"/>
      <c r="E72" s="18"/>
      <c r="F72" s="20"/>
      <c r="G72" s="20"/>
      <c r="H72" s="20"/>
      <c r="I72" s="20"/>
      <c r="J72" s="18"/>
      <c r="K72" s="18"/>
      <c r="M72" s="19"/>
      <c r="N72" s="20"/>
      <c r="O72" s="20"/>
      <c r="P72" s="18"/>
      <c r="Q72" s="20"/>
      <c r="R72" s="18"/>
      <c r="S72" s="18"/>
      <c r="T72" s="18"/>
      <c r="U72" s="18"/>
      <c r="V72" s="20"/>
      <c r="W72" s="18"/>
    </row>
    <row r="73" spans="1:23" s="1" customFormat="1">
      <c r="A73" s="2"/>
      <c r="B73" s="20"/>
      <c r="C73" s="20"/>
      <c r="D73" s="20"/>
      <c r="E73" s="18"/>
      <c r="F73" s="20"/>
      <c r="G73" s="20"/>
      <c r="H73" s="20"/>
      <c r="I73" s="20"/>
      <c r="J73" s="18"/>
      <c r="K73" s="18"/>
      <c r="M73" s="19"/>
      <c r="N73" s="20"/>
      <c r="O73" s="20"/>
      <c r="P73" s="18"/>
      <c r="Q73" s="20"/>
      <c r="R73" s="18"/>
      <c r="S73" s="18"/>
      <c r="T73" s="18"/>
      <c r="U73" s="18"/>
      <c r="V73" s="20"/>
      <c r="W73" s="18"/>
    </row>
    <row r="74" spans="1:23" s="1" customFormat="1">
      <c r="A74" s="2"/>
      <c r="B74" s="20"/>
      <c r="C74" s="20"/>
      <c r="D74" s="20"/>
      <c r="E74" s="18"/>
      <c r="F74" s="20"/>
      <c r="G74" s="20"/>
      <c r="H74" s="20"/>
      <c r="I74" s="20"/>
      <c r="J74" s="18"/>
      <c r="K74" s="18"/>
      <c r="M74" s="19"/>
      <c r="N74" s="20"/>
      <c r="O74" s="20"/>
      <c r="P74" s="18"/>
      <c r="Q74" s="20"/>
      <c r="R74" s="18"/>
      <c r="S74" s="18"/>
      <c r="T74" s="18"/>
      <c r="U74" s="18"/>
      <c r="V74" s="20"/>
      <c r="W74" s="18"/>
    </row>
    <row r="75" spans="1:23" s="1" customFormat="1">
      <c r="A75" s="2"/>
      <c r="B75" s="20"/>
      <c r="C75" s="20"/>
      <c r="D75" s="20"/>
      <c r="E75" s="18"/>
      <c r="F75" s="20"/>
      <c r="G75" s="20"/>
      <c r="H75" s="20"/>
      <c r="I75" s="20"/>
      <c r="J75" s="18"/>
      <c r="K75" s="18"/>
      <c r="M75" s="19"/>
      <c r="N75" s="20"/>
      <c r="O75" s="20"/>
      <c r="P75" s="18"/>
      <c r="Q75" s="20"/>
      <c r="R75" s="18"/>
      <c r="S75" s="18"/>
      <c r="T75" s="18"/>
      <c r="U75" s="18"/>
      <c r="V75" s="20"/>
      <c r="W75" s="18"/>
    </row>
    <row r="76" spans="1:23" s="1" customFormat="1">
      <c r="A76" s="2"/>
      <c r="B76" s="20"/>
      <c r="C76" s="20"/>
      <c r="D76" s="20"/>
      <c r="E76" s="18"/>
      <c r="F76" s="20"/>
      <c r="G76" s="20"/>
      <c r="H76" s="20"/>
      <c r="I76" s="20"/>
      <c r="J76" s="18"/>
      <c r="K76" s="18"/>
      <c r="M76" s="19"/>
      <c r="N76" s="20"/>
      <c r="O76" s="20"/>
      <c r="P76" s="18"/>
      <c r="Q76" s="20"/>
      <c r="R76" s="18"/>
      <c r="S76" s="18"/>
      <c r="T76" s="18"/>
      <c r="U76" s="18"/>
      <c r="V76" s="20"/>
      <c r="W76" s="18"/>
    </row>
    <row r="77" spans="1:23" s="1" customFormat="1">
      <c r="A77" s="2"/>
      <c r="B77" s="20"/>
      <c r="C77" s="20"/>
      <c r="D77" s="20"/>
      <c r="E77" s="18"/>
      <c r="F77" s="20"/>
      <c r="G77" s="20"/>
      <c r="H77" s="20"/>
      <c r="I77" s="20"/>
      <c r="J77" s="18"/>
      <c r="K77" s="18"/>
      <c r="M77" s="19"/>
      <c r="N77" s="20"/>
      <c r="O77" s="20"/>
      <c r="P77" s="18"/>
      <c r="Q77" s="20"/>
      <c r="R77" s="18"/>
      <c r="S77" s="18"/>
      <c r="T77" s="18"/>
      <c r="U77" s="18"/>
      <c r="V77" s="20"/>
      <c r="W77" s="18"/>
    </row>
    <row r="78" spans="1:23" s="1" customFormat="1">
      <c r="A78" s="2"/>
      <c r="B78" s="20"/>
      <c r="C78" s="20"/>
      <c r="D78" s="20"/>
      <c r="E78" s="18"/>
      <c r="F78" s="20"/>
      <c r="G78" s="20"/>
      <c r="H78" s="20"/>
      <c r="I78" s="20"/>
      <c r="J78" s="18"/>
      <c r="K78" s="18"/>
      <c r="M78" s="19"/>
      <c r="N78" s="20"/>
      <c r="O78" s="20"/>
      <c r="P78" s="18"/>
      <c r="Q78" s="20"/>
      <c r="R78" s="18"/>
      <c r="S78" s="18"/>
      <c r="T78" s="18"/>
      <c r="U78" s="18"/>
      <c r="V78" s="20"/>
      <c r="W78" s="18"/>
    </row>
    <row r="79" spans="1:23" s="1" customFormat="1">
      <c r="A79" s="2"/>
      <c r="B79" s="20"/>
      <c r="C79" s="20"/>
      <c r="D79" s="20"/>
      <c r="E79" s="18"/>
      <c r="F79" s="20"/>
      <c r="G79" s="20"/>
      <c r="H79" s="20"/>
      <c r="I79" s="20"/>
      <c r="J79" s="18"/>
      <c r="K79" s="18"/>
      <c r="M79" s="19"/>
      <c r="N79" s="20"/>
      <c r="O79" s="20"/>
      <c r="P79" s="18"/>
      <c r="Q79" s="20"/>
      <c r="R79" s="18"/>
      <c r="S79" s="18"/>
      <c r="T79" s="18"/>
      <c r="U79" s="18"/>
      <c r="V79" s="20"/>
      <c r="W79" s="18"/>
    </row>
    <row r="80" spans="1:23" s="1" customFormat="1">
      <c r="A80" s="2"/>
      <c r="B80" s="20"/>
      <c r="C80" s="20"/>
      <c r="D80" s="20"/>
      <c r="E80" s="18"/>
      <c r="F80" s="20"/>
      <c r="G80" s="20"/>
      <c r="H80" s="20"/>
      <c r="I80" s="20"/>
      <c r="J80" s="18"/>
      <c r="K80" s="18"/>
      <c r="M80" s="19"/>
      <c r="N80" s="20"/>
      <c r="O80" s="20"/>
      <c r="P80" s="18"/>
      <c r="Q80" s="20"/>
      <c r="R80" s="18"/>
      <c r="S80" s="18"/>
      <c r="T80" s="18"/>
      <c r="U80" s="18"/>
      <c r="V80" s="20"/>
      <c r="W80" s="18"/>
    </row>
    <row r="81" spans="1:23" s="1" customFormat="1">
      <c r="A81" s="2"/>
      <c r="B81" s="20"/>
      <c r="C81" s="20"/>
      <c r="D81" s="20"/>
      <c r="E81" s="18"/>
      <c r="F81" s="20"/>
      <c r="G81" s="20"/>
      <c r="H81" s="20"/>
      <c r="I81" s="20"/>
      <c r="J81" s="18"/>
      <c r="K81" s="18"/>
      <c r="M81" s="19"/>
      <c r="N81" s="20"/>
      <c r="O81" s="20"/>
      <c r="P81" s="18"/>
      <c r="Q81" s="20"/>
      <c r="R81" s="18"/>
      <c r="S81" s="18"/>
      <c r="T81" s="18"/>
      <c r="U81" s="18"/>
      <c r="V81" s="20"/>
      <c r="W81" s="18"/>
    </row>
    <row r="82" spans="1:23" s="1" customFormat="1">
      <c r="A82" s="2"/>
      <c r="B82" s="20"/>
      <c r="C82" s="20"/>
      <c r="D82" s="20"/>
      <c r="E82" s="18"/>
      <c r="F82" s="20"/>
      <c r="G82" s="20"/>
      <c r="H82" s="20"/>
      <c r="I82" s="20"/>
      <c r="J82" s="18"/>
      <c r="K82" s="18"/>
      <c r="M82" s="19"/>
      <c r="N82" s="20"/>
      <c r="O82" s="20"/>
      <c r="P82" s="18"/>
      <c r="Q82" s="20"/>
      <c r="R82" s="18"/>
      <c r="S82" s="18"/>
      <c r="T82" s="18"/>
      <c r="U82" s="18"/>
      <c r="V82" s="20"/>
      <c r="W82" s="18"/>
    </row>
    <row r="83" spans="1:23" s="1" customFormat="1">
      <c r="A83" s="2"/>
      <c r="B83" s="20"/>
      <c r="C83" s="20"/>
      <c r="D83" s="20"/>
      <c r="E83" s="18"/>
      <c r="F83" s="20"/>
      <c r="G83" s="20"/>
      <c r="H83" s="20"/>
      <c r="I83" s="20"/>
      <c r="J83" s="18"/>
      <c r="K83" s="18"/>
      <c r="M83" s="19"/>
      <c r="N83" s="20"/>
      <c r="O83" s="20"/>
      <c r="P83" s="18"/>
      <c r="Q83" s="20"/>
      <c r="R83" s="18"/>
      <c r="S83" s="18"/>
      <c r="T83" s="18"/>
      <c r="U83" s="18"/>
      <c r="V83" s="20"/>
      <c r="W83" s="18"/>
    </row>
    <row r="84" spans="1:23" s="1" customFormat="1">
      <c r="A84" s="2"/>
      <c r="B84" s="20"/>
      <c r="C84" s="20"/>
      <c r="D84" s="20"/>
      <c r="E84" s="18"/>
      <c r="F84" s="20"/>
      <c r="G84" s="20"/>
      <c r="H84" s="20"/>
      <c r="I84" s="20"/>
      <c r="J84" s="18"/>
      <c r="K84" s="18"/>
      <c r="M84" s="19"/>
      <c r="N84" s="20"/>
      <c r="O84" s="20"/>
      <c r="P84" s="18"/>
      <c r="Q84" s="20"/>
      <c r="R84" s="18"/>
      <c r="S84" s="18"/>
      <c r="T84" s="18"/>
      <c r="U84" s="18"/>
      <c r="V84" s="20"/>
      <c r="W84" s="18"/>
    </row>
    <row r="85" spans="1:23" s="1" customFormat="1">
      <c r="A85" s="2"/>
      <c r="B85" s="20"/>
      <c r="C85" s="20"/>
      <c r="D85" s="20"/>
      <c r="E85" s="18"/>
      <c r="F85" s="20"/>
      <c r="G85" s="20"/>
      <c r="H85" s="20"/>
      <c r="I85" s="20"/>
      <c r="J85" s="18"/>
      <c r="K85" s="18"/>
      <c r="M85" s="19"/>
      <c r="N85" s="20"/>
      <c r="O85" s="20"/>
      <c r="P85" s="18"/>
      <c r="Q85" s="20"/>
      <c r="R85" s="18"/>
      <c r="S85" s="18"/>
      <c r="T85" s="18"/>
      <c r="U85" s="18"/>
      <c r="V85" s="20"/>
      <c r="W85" s="18"/>
    </row>
    <row r="86" spans="1:23" s="1" customFormat="1">
      <c r="A86" s="2"/>
      <c r="B86" s="20"/>
      <c r="C86" s="20"/>
      <c r="D86" s="20"/>
      <c r="E86" s="18"/>
      <c r="F86" s="20"/>
      <c r="G86" s="20"/>
      <c r="H86" s="20"/>
      <c r="I86" s="20"/>
      <c r="J86" s="18"/>
      <c r="K86" s="18"/>
      <c r="M86" s="19"/>
      <c r="N86" s="20"/>
      <c r="O86" s="20"/>
      <c r="P86" s="18"/>
      <c r="Q86" s="20"/>
      <c r="R86" s="18"/>
      <c r="S86" s="18"/>
      <c r="T86" s="18"/>
      <c r="U86" s="18"/>
      <c r="V86" s="20"/>
      <c r="W86" s="18"/>
    </row>
    <row r="87" spans="1:23" s="1" customFormat="1">
      <c r="A87" s="2"/>
      <c r="B87" s="20"/>
      <c r="C87" s="20"/>
      <c r="D87" s="20"/>
      <c r="E87" s="18"/>
      <c r="F87" s="20"/>
      <c r="G87" s="20"/>
      <c r="H87" s="20"/>
      <c r="I87" s="20"/>
      <c r="J87" s="18"/>
      <c r="K87" s="18"/>
      <c r="M87" s="19"/>
      <c r="N87" s="20"/>
      <c r="O87" s="20"/>
      <c r="P87" s="18"/>
      <c r="Q87" s="20"/>
      <c r="R87" s="18"/>
      <c r="S87" s="18"/>
      <c r="T87" s="18"/>
      <c r="U87" s="18"/>
      <c r="V87" s="20"/>
      <c r="W87" s="18"/>
    </row>
    <row r="88" spans="1:23" s="1" customFormat="1">
      <c r="A88" s="2"/>
      <c r="B88" s="20"/>
      <c r="C88" s="20"/>
      <c r="D88" s="20"/>
      <c r="E88" s="18"/>
      <c r="F88" s="20"/>
      <c r="G88" s="20"/>
      <c r="H88" s="20"/>
      <c r="I88" s="20"/>
      <c r="J88" s="18"/>
      <c r="K88" s="18"/>
      <c r="M88" s="19"/>
      <c r="N88" s="20"/>
      <c r="O88" s="20"/>
      <c r="P88" s="18"/>
      <c r="Q88" s="20"/>
      <c r="R88" s="18"/>
      <c r="S88" s="18"/>
      <c r="T88" s="18"/>
      <c r="U88" s="18"/>
      <c r="V88" s="20"/>
      <c r="W88" s="18"/>
    </row>
    <row r="89" spans="1:23" s="1" customFormat="1">
      <c r="A89" s="2"/>
      <c r="B89" s="20"/>
      <c r="C89" s="20"/>
      <c r="D89" s="20"/>
      <c r="E89" s="18"/>
      <c r="F89" s="20"/>
      <c r="G89" s="20"/>
      <c r="H89" s="20"/>
      <c r="I89" s="20"/>
      <c r="J89" s="18"/>
      <c r="K89" s="18"/>
      <c r="M89" s="19"/>
      <c r="N89" s="20"/>
      <c r="O89" s="20"/>
      <c r="P89" s="18"/>
      <c r="Q89" s="20"/>
      <c r="R89" s="18"/>
      <c r="S89" s="18"/>
      <c r="T89" s="18"/>
      <c r="U89" s="18"/>
      <c r="V89" s="20"/>
      <c r="W89" s="18"/>
    </row>
    <row r="90" spans="1:23" s="1" customFormat="1">
      <c r="A90" s="2"/>
      <c r="B90" s="20"/>
      <c r="C90" s="20"/>
      <c r="D90" s="20"/>
      <c r="E90" s="18"/>
      <c r="F90" s="20"/>
      <c r="G90" s="20"/>
      <c r="H90" s="20"/>
      <c r="I90" s="20"/>
      <c r="J90" s="18"/>
      <c r="K90" s="18"/>
      <c r="M90" s="19"/>
      <c r="N90" s="20"/>
      <c r="O90" s="20"/>
      <c r="P90" s="18"/>
      <c r="Q90" s="20"/>
      <c r="R90" s="18"/>
      <c r="S90" s="18"/>
      <c r="T90" s="18"/>
      <c r="U90" s="18"/>
      <c r="V90" s="20"/>
      <c r="W90" s="18"/>
    </row>
    <row r="91" spans="1:23" s="1" customFormat="1">
      <c r="A91" s="2"/>
      <c r="B91" s="20"/>
      <c r="C91" s="20"/>
      <c r="D91" s="20"/>
      <c r="E91" s="18"/>
      <c r="F91" s="20"/>
      <c r="G91" s="20"/>
      <c r="H91" s="20"/>
      <c r="I91" s="20"/>
      <c r="J91" s="18"/>
      <c r="K91" s="18"/>
      <c r="M91" s="19"/>
      <c r="N91" s="20"/>
      <c r="O91" s="20"/>
      <c r="P91" s="18"/>
      <c r="Q91" s="20"/>
      <c r="R91" s="18"/>
      <c r="S91" s="18"/>
      <c r="T91" s="18"/>
      <c r="U91" s="18"/>
      <c r="V91" s="20"/>
      <c r="W91" s="18"/>
    </row>
    <row r="92" spans="1:23" s="1" customFormat="1">
      <c r="A92" s="2"/>
      <c r="B92" s="20"/>
      <c r="C92" s="20"/>
      <c r="D92" s="20"/>
      <c r="E92" s="18"/>
      <c r="F92" s="20"/>
      <c r="G92" s="20"/>
      <c r="H92" s="20"/>
      <c r="I92" s="20"/>
      <c r="J92" s="18"/>
      <c r="K92" s="18"/>
      <c r="M92" s="19"/>
      <c r="N92" s="20"/>
      <c r="O92" s="20"/>
      <c r="P92" s="18"/>
      <c r="Q92" s="20"/>
      <c r="R92" s="18"/>
      <c r="S92" s="18"/>
      <c r="T92" s="18"/>
      <c r="U92" s="18"/>
      <c r="V92" s="20"/>
      <c r="W92" s="18"/>
    </row>
    <row r="93" spans="1:23" s="1" customFormat="1">
      <c r="A93" s="2"/>
      <c r="B93" s="20"/>
      <c r="C93" s="20"/>
      <c r="D93" s="20"/>
      <c r="E93" s="18"/>
      <c r="F93" s="20"/>
      <c r="G93" s="20"/>
      <c r="H93" s="20"/>
      <c r="I93" s="20"/>
      <c r="J93" s="18"/>
      <c r="K93" s="18"/>
      <c r="M93" s="19"/>
      <c r="N93" s="20"/>
      <c r="O93" s="20"/>
      <c r="P93" s="18"/>
      <c r="Q93" s="20"/>
      <c r="R93" s="18"/>
      <c r="S93" s="18"/>
      <c r="T93" s="18"/>
      <c r="U93" s="18"/>
      <c r="V93" s="20"/>
      <c r="W93" s="18"/>
    </row>
    <row r="94" spans="1:23" s="1" customFormat="1">
      <c r="A94" s="2"/>
      <c r="B94" s="20"/>
      <c r="C94" s="20"/>
      <c r="D94" s="20"/>
      <c r="E94" s="18"/>
      <c r="F94" s="20"/>
      <c r="G94" s="20"/>
      <c r="H94" s="20"/>
      <c r="I94" s="20"/>
      <c r="J94" s="18"/>
      <c r="K94" s="18"/>
      <c r="M94" s="19"/>
      <c r="N94" s="20"/>
      <c r="O94" s="20"/>
      <c r="P94" s="18"/>
      <c r="Q94" s="20"/>
      <c r="R94" s="18"/>
      <c r="S94" s="18"/>
      <c r="T94" s="18"/>
      <c r="U94" s="18"/>
      <c r="V94" s="20"/>
      <c r="W94" s="18"/>
    </row>
    <row r="95" spans="1:23" s="1" customFormat="1">
      <c r="A95" s="2"/>
      <c r="B95" s="20"/>
      <c r="C95" s="20"/>
      <c r="D95" s="20"/>
      <c r="E95" s="18"/>
      <c r="F95" s="20"/>
      <c r="G95" s="20"/>
      <c r="H95" s="20"/>
      <c r="I95" s="20"/>
      <c r="J95" s="18"/>
      <c r="K95" s="18"/>
      <c r="M95" s="19"/>
      <c r="N95" s="20"/>
      <c r="O95" s="20"/>
      <c r="P95" s="18"/>
      <c r="Q95" s="20"/>
      <c r="R95" s="18"/>
      <c r="S95" s="18"/>
      <c r="T95" s="18"/>
      <c r="U95" s="18"/>
      <c r="V95" s="20"/>
      <c r="W95" s="18"/>
    </row>
    <row r="96" spans="1:23" s="1" customFormat="1">
      <c r="A96" s="2"/>
      <c r="B96" s="20"/>
      <c r="C96" s="20"/>
      <c r="D96" s="20"/>
      <c r="E96" s="18"/>
      <c r="F96" s="20"/>
      <c r="G96" s="20"/>
      <c r="H96" s="20"/>
      <c r="I96" s="20"/>
      <c r="J96" s="18"/>
      <c r="K96" s="18"/>
      <c r="M96" s="19"/>
      <c r="N96" s="20"/>
      <c r="O96" s="20"/>
      <c r="P96" s="18"/>
      <c r="Q96" s="20"/>
      <c r="R96" s="18"/>
      <c r="S96" s="18"/>
      <c r="T96" s="18"/>
      <c r="U96" s="18"/>
      <c r="V96" s="20"/>
      <c r="W96" s="18"/>
    </row>
    <row r="97" spans="1:23" s="1" customFormat="1">
      <c r="A97" s="2"/>
      <c r="B97" s="20"/>
      <c r="C97" s="20"/>
      <c r="D97" s="20"/>
      <c r="E97" s="18"/>
      <c r="F97" s="20"/>
      <c r="G97" s="20"/>
      <c r="H97" s="20"/>
      <c r="I97" s="20"/>
      <c r="J97" s="18"/>
      <c r="K97" s="18"/>
      <c r="M97" s="19"/>
      <c r="N97" s="20"/>
      <c r="O97" s="20"/>
      <c r="P97" s="18"/>
      <c r="Q97" s="20"/>
      <c r="R97" s="18"/>
      <c r="S97" s="18"/>
      <c r="T97" s="18"/>
      <c r="U97" s="18"/>
      <c r="V97" s="20"/>
      <c r="W97" s="18"/>
    </row>
    <row r="98" spans="1:23" s="1" customFormat="1">
      <c r="A98" s="2"/>
      <c r="B98" s="20"/>
      <c r="C98" s="20"/>
      <c r="D98" s="20"/>
      <c r="E98" s="18"/>
      <c r="F98" s="20"/>
      <c r="G98" s="20"/>
      <c r="H98" s="20"/>
      <c r="I98" s="20"/>
      <c r="J98" s="18"/>
      <c r="K98" s="18"/>
      <c r="M98" s="19"/>
      <c r="N98" s="20"/>
      <c r="O98" s="20"/>
      <c r="P98" s="18"/>
      <c r="Q98" s="20"/>
      <c r="R98" s="18"/>
      <c r="S98" s="18"/>
      <c r="T98" s="18"/>
      <c r="U98" s="18"/>
      <c r="V98" s="20"/>
      <c r="W98" s="18"/>
    </row>
    <row r="99" spans="1:23" s="1" customFormat="1">
      <c r="A99" s="2"/>
      <c r="B99" s="20"/>
      <c r="C99" s="20"/>
      <c r="D99" s="20"/>
      <c r="E99" s="18"/>
      <c r="F99" s="20"/>
      <c r="G99" s="20"/>
      <c r="H99" s="20"/>
      <c r="I99" s="20"/>
      <c r="J99" s="18"/>
      <c r="K99" s="18"/>
      <c r="M99" s="19"/>
      <c r="N99" s="20"/>
      <c r="O99" s="20"/>
      <c r="P99" s="18"/>
      <c r="Q99" s="20"/>
      <c r="R99" s="18"/>
      <c r="S99" s="18"/>
      <c r="T99" s="18"/>
      <c r="U99" s="18"/>
      <c r="V99" s="20"/>
      <c r="W99" s="18"/>
    </row>
    <row r="100" spans="1:23" s="1" customFormat="1">
      <c r="A100" s="2"/>
      <c r="B100" s="20"/>
      <c r="C100" s="20"/>
      <c r="D100" s="20"/>
      <c r="E100" s="18"/>
      <c r="F100" s="20"/>
      <c r="G100" s="20"/>
      <c r="H100" s="20"/>
      <c r="I100" s="20"/>
      <c r="J100" s="18"/>
      <c r="K100" s="18"/>
      <c r="M100" s="19"/>
      <c r="N100" s="20"/>
      <c r="O100" s="20"/>
      <c r="P100" s="18"/>
      <c r="Q100" s="20"/>
      <c r="R100" s="18"/>
      <c r="S100" s="18"/>
      <c r="T100" s="18"/>
      <c r="U100" s="18"/>
      <c r="V100" s="20"/>
      <c r="W100" s="18"/>
    </row>
    <row r="101" spans="1:23" s="1" customFormat="1">
      <c r="A101" s="2"/>
      <c r="B101" s="20"/>
      <c r="C101" s="20"/>
      <c r="D101" s="20"/>
      <c r="E101" s="18"/>
      <c r="F101" s="20"/>
      <c r="G101" s="20"/>
      <c r="H101" s="20"/>
      <c r="I101" s="20"/>
      <c r="J101" s="18"/>
      <c r="K101" s="18"/>
      <c r="M101" s="19"/>
      <c r="N101" s="20"/>
      <c r="O101" s="20"/>
      <c r="P101" s="18"/>
      <c r="Q101" s="20"/>
      <c r="R101" s="18"/>
      <c r="S101" s="18"/>
      <c r="T101" s="18"/>
      <c r="U101" s="18"/>
      <c r="V101" s="20"/>
      <c r="W101" s="18"/>
    </row>
    <row r="102" spans="1:23" s="1" customFormat="1">
      <c r="A102" s="2"/>
      <c r="B102" s="20"/>
      <c r="C102" s="20"/>
      <c r="D102" s="20"/>
      <c r="E102" s="18"/>
      <c r="F102" s="20"/>
      <c r="G102" s="20"/>
      <c r="H102" s="20"/>
      <c r="I102" s="20"/>
      <c r="J102" s="18"/>
      <c r="K102" s="18"/>
      <c r="M102" s="19"/>
      <c r="N102" s="20"/>
      <c r="O102" s="20"/>
      <c r="P102" s="18"/>
      <c r="Q102" s="20"/>
      <c r="R102" s="18"/>
      <c r="S102" s="18"/>
      <c r="T102" s="18"/>
      <c r="U102" s="18"/>
      <c r="V102" s="20"/>
      <c r="W102" s="18"/>
    </row>
    <row r="103" spans="1:23" s="1" customFormat="1">
      <c r="A103" s="2"/>
      <c r="B103" s="20"/>
      <c r="C103" s="20"/>
      <c r="D103" s="20"/>
      <c r="E103" s="18"/>
      <c r="F103" s="20"/>
      <c r="G103" s="20"/>
      <c r="H103" s="20"/>
      <c r="I103" s="20"/>
      <c r="J103" s="18"/>
      <c r="K103" s="18"/>
      <c r="M103" s="19"/>
      <c r="N103" s="20"/>
      <c r="O103" s="20"/>
      <c r="P103" s="18"/>
      <c r="Q103" s="20"/>
      <c r="R103" s="18"/>
      <c r="S103" s="18"/>
      <c r="T103" s="18"/>
      <c r="U103" s="18"/>
      <c r="V103" s="20"/>
      <c r="W103" s="18"/>
    </row>
    <row r="104" spans="1:23" s="1" customFormat="1">
      <c r="A104" s="2"/>
      <c r="B104" s="20"/>
      <c r="C104" s="20"/>
      <c r="D104" s="20"/>
      <c r="E104" s="18"/>
      <c r="F104" s="20"/>
      <c r="G104" s="20"/>
      <c r="H104" s="20"/>
      <c r="I104" s="20"/>
      <c r="J104" s="18"/>
      <c r="K104" s="18"/>
      <c r="M104" s="19"/>
      <c r="N104" s="20"/>
      <c r="O104" s="20"/>
      <c r="P104" s="18"/>
      <c r="Q104" s="20"/>
      <c r="R104" s="18"/>
      <c r="S104" s="18"/>
      <c r="T104" s="18"/>
      <c r="U104" s="18"/>
      <c r="V104" s="20"/>
      <c r="W104" s="18"/>
    </row>
    <row r="105" spans="1:23" s="1" customFormat="1">
      <c r="A105" s="2"/>
      <c r="B105" s="20"/>
      <c r="C105" s="20"/>
      <c r="D105" s="20"/>
      <c r="E105" s="18"/>
      <c r="F105" s="20"/>
      <c r="G105" s="20"/>
      <c r="H105" s="20"/>
      <c r="I105" s="20"/>
      <c r="J105" s="18"/>
      <c r="K105" s="18"/>
      <c r="M105" s="19"/>
      <c r="N105" s="20"/>
      <c r="O105" s="20"/>
      <c r="P105" s="18"/>
      <c r="Q105" s="20"/>
      <c r="R105" s="18"/>
      <c r="S105" s="18"/>
      <c r="T105" s="18"/>
      <c r="U105" s="18"/>
      <c r="V105" s="20"/>
      <c r="W105" s="18"/>
    </row>
    <row r="106" spans="1:23" s="1" customFormat="1">
      <c r="A106" s="2"/>
      <c r="B106" s="20"/>
      <c r="C106" s="20"/>
      <c r="D106" s="20"/>
      <c r="E106" s="18"/>
      <c r="F106" s="20"/>
      <c r="G106" s="20"/>
      <c r="H106" s="20"/>
      <c r="I106" s="20"/>
      <c r="J106" s="18"/>
      <c r="K106" s="18"/>
      <c r="M106" s="19"/>
      <c r="N106" s="20"/>
      <c r="O106" s="20"/>
      <c r="P106" s="18"/>
      <c r="Q106" s="20"/>
      <c r="R106" s="18"/>
      <c r="S106" s="18"/>
      <c r="T106" s="18"/>
      <c r="U106" s="18"/>
      <c r="V106" s="20"/>
      <c r="W106" s="18"/>
    </row>
    <row r="107" spans="1:23" s="1" customFormat="1">
      <c r="A107" s="2"/>
      <c r="B107" s="20"/>
      <c r="C107" s="20"/>
      <c r="D107" s="20"/>
      <c r="E107" s="18"/>
      <c r="F107" s="20"/>
      <c r="G107" s="20"/>
      <c r="H107" s="20"/>
      <c r="I107" s="20"/>
      <c r="J107" s="18"/>
      <c r="K107" s="18"/>
      <c r="M107" s="19"/>
      <c r="N107" s="20"/>
      <c r="O107" s="20"/>
      <c r="P107" s="18"/>
      <c r="Q107" s="20"/>
      <c r="R107" s="18"/>
      <c r="S107" s="18"/>
      <c r="T107" s="18"/>
      <c r="U107" s="18"/>
      <c r="V107" s="20"/>
      <c r="W107" s="18"/>
    </row>
    <row r="108" spans="1:23" s="1" customFormat="1">
      <c r="A108" s="2"/>
      <c r="B108" s="20"/>
      <c r="C108" s="20"/>
      <c r="D108" s="20"/>
      <c r="E108" s="18"/>
      <c r="F108" s="20"/>
      <c r="G108" s="20"/>
      <c r="H108" s="20"/>
      <c r="I108" s="20"/>
      <c r="J108" s="18"/>
      <c r="K108" s="18"/>
      <c r="M108" s="19"/>
      <c r="N108" s="20"/>
      <c r="O108" s="20"/>
      <c r="P108" s="18"/>
      <c r="Q108" s="20"/>
      <c r="R108" s="18"/>
      <c r="S108" s="18"/>
      <c r="T108" s="18"/>
      <c r="U108" s="18"/>
      <c r="V108" s="20"/>
      <c r="W108" s="18"/>
    </row>
    <row r="109" spans="1:23" s="1" customFormat="1">
      <c r="A109" s="2"/>
      <c r="B109" s="20"/>
      <c r="C109" s="20"/>
      <c r="D109" s="20"/>
      <c r="E109" s="18"/>
      <c r="F109" s="20"/>
      <c r="G109" s="20"/>
      <c r="H109" s="20"/>
      <c r="I109" s="20"/>
      <c r="J109" s="18"/>
      <c r="K109" s="18"/>
      <c r="M109" s="19"/>
      <c r="N109" s="20"/>
      <c r="O109" s="20"/>
      <c r="P109" s="18"/>
      <c r="Q109" s="20"/>
      <c r="R109" s="18"/>
      <c r="S109" s="18"/>
      <c r="T109" s="18"/>
      <c r="U109" s="18"/>
      <c r="V109" s="20"/>
      <c r="W109" s="18"/>
    </row>
    <row r="110" spans="1:23" s="1" customFormat="1">
      <c r="A110" s="2"/>
      <c r="B110" s="20"/>
      <c r="C110" s="20"/>
      <c r="D110" s="20"/>
      <c r="E110" s="18"/>
      <c r="F110" s="20"/>
      <c r="G110" s="20"/>
      <c r="H110" s="20"/>
      <c r="I110" s="20"/>
      <c r="J110" s="18"/>
      <c r="K110" s="18"/>
      <c r="M110" s="19"/>
      <c r="N110" s="20"/>
      <c r="O110" s="20"/>
      <c r="P110" s="18"/>
      <c r="Q110" s="20"/>
      <c r="R110" s="18"/>
      <c r="S110" s="18"/>
      <c r="T110" s="18"/>
      <c r="U110" s="18"/>
      <c r="V110" s="20"/>
      <c r="W110" s="18"/>
    </row>
    <row r="111" spans="1:23" s="1" customFormat="1">
      <c r="A111" s="2"/>
      <c r="B111" s="20"/>
      <c r="C111" s="20"/>
      <c r="D111" s="20"/>
      <c r="E111" s="18"/>
      <c r="F111" s="20"/>
      <c r="G111" s="20"/>
      <c r="H111" s="20"/>
      <c r="I111" s="20"/>
      <c r="J111" s="18"/>
      <c r="K111" s="18"/>
      <c r="M111" s="19"/>
      <c r="N111" s="20"/>
      <c r="O111" s="20"/>
      <c r="P111" s="18"/>
      <c r="Q111" s="20"/>
      <c r="R111" s="18"/>
      <c r="S111" s="18"/>
      <c r="T111" s="18"/>
      <c r="U111" s="18"/>
      <c r="V111" s="20"/>
      <c r="W111" s="18"/>
    </row>
    <row r="112" spans="1:23" s="1" customFormat="1">
      <c r="A112" s="2"/>
      <c r="B112" s="20"/>
      <c r="C112" s="20"/>
      <c r="D112" s="20"/>
      <c r="E112" s="18"/>
      <c r="F112" s="20"/>
      <c r="G112" s="20"/>
      <c r="H112" s="20"/>
      <c r="I112" s="20"/>
      <c r="J112" s="18"/>
      <c r="K112" s="18"/>
      <c r="M112" s="19"/>
      <c r="N112" s="20"/>
      <c r="O112" s="20"/>
      <c r="P112" s="18"/>
      <c r="Q112" s="20"/>
      <c r="R112" s="18"/>
      <c r="S112" s="18"/>
      <c r="T112" s="18"/>
      <c r="U112" s="18"/>
      <c r="V112" s="20"/>
      <c r="W112" s="18"/>
    </row>
    <row r="113" spans="1:23" s="1" customFormat="1">
      <c r="A113" s="2"/>
      <c r="B113" s="5"/>
      <c r="C113" s="5"/>
      <c r="D113" s="5"/>
      <c r="E113" s="8"/>
      <c r="F113" s="5"/>
      <c r="G113" s="5"/>
      <c r="H113" s="5"/>
      <c r="I113" s="5"/>
      <c r="J113" s="8"/>
      <c r="K113" s="8"/>
      <c r="M113" s="2"/>
      <c r="N113" s="5"/>
      <c r="O113" s="5"/>
      <c r="P113" s="8"/>
      <c r="Q113" s="5"/>
      <c r="R113" s="8"/>
      <c r="S113" s="8"/>
      <c r="T113" s="8"/>
      <c r="U113" s="8"/>
      <c r="V113" s="5"/>
      <c r="W113" s="8"/>
    </row>
    <row r="114" spans="1:23" s="1" customFormat="1">
      <c r="A114" s="2"/>
      <c r="B114" s="5"/>
      <c r="C114" s="5"/>
      <c r="D114" s="5"/>
      <c r="E114" s="8"/>
      <c r="F114" s="5"/>
      <c r="G114" s="5"/>
      <c r="H114" s="5"/>
      <c r="I114" s="5"/>
      <c r="J114" s="8"/>
      <c r="K114" s="8"/>
      <c r="M114" s="2"/>
      <c r="N114" s="5"/>
      <c r="O114" s="5"/>
      <c r="P114" s="8"/>
      <c r="Q114" s="5"/>
      <c r="R114" s="8"/>
      <c r="S114" s="8"/>
      <c r="T114" s="8"/>
      <c r="U114" s="8"/>
      <c r="V114" s="5"/>
      <c r="W114" s="8"/>
    </row>
    <row r="115" spans="1:23" s="1" customFormat="1">
      <c r="A115" s="2"/>
      <c r="B115" s="5"/>
      <c r="C115" s="5"/>
      <c r="D115" s="5"/>
      <c r="E115" s="8"/>
      <c r="F115" s="5"/>
      <c r="G115" s="5"/>
      <c r="H115" s="5"/>
      <c r="I115" s="5"/>
      <c r="J115" s="8"/>
      <c r="K115" s="8"/>
      <c r="M115" s="2"/>
      <c r="N115" s="5"/>
      <c r="O115" s="5"/>
      <c r="P115" s="8"/>
      <c r="Q115" s="5"/>
      <c r="R115" s="8"/>
      <c r="S115" s="8"/>
      <c r="T115" s="8"/>
      <c r="U115" s="8"/>
      <c r="V115" s="5"/>
      <c r="W115" s="8"/>
    </row>
    <row r="116" spans="1:23" s="1" customFormat="1">
      <c r="A116" s="2"/>
      <c r="B116" s="5"/>
      <c r="C116" s="5"/>
      <c r="D116" s="5"/>
      <c r="E116" s="8"/>
      <c r="F116" s="5"/>
      <c r="G116" s="5"/>
      <c r="H116" s="5"/>
      <c r="I116" s="5"/>
      <c r="J116" s="8"/>
      <c r="K116" s="8"/>
      <c r="M116" s="2"/>
      <c r="N116" s="5"/>
      <c r="O116" s="5"/>
      <c r="P116" s="8"/>
      <c r="Q116" s="5"/>
      <c r="R116" s="8"/>
      <c r="S116" s="8"/>
      <c r="T116" s="8"/>
      <c r="U116" s="8"/>
      <c r="V116" s="5"/>
      <c r="W116" s="8"/>
    </row>
    <row r="117" spans="1:23" s="1" customFormat="1">
      <c r="A117" s="2"/>
      <c r="B117" s="5"/>
      <c r="C117" s="5"/>
      <c r="D117" s="5"/>
      <c r="E117" s="8"/>
      <c r="F117" s="5"/>
      <c r="G117" s="5"/>
      <c r="H117" s="5"/>
      <c r="I117" s="5"/>
      <c r="J117" s="8"/>
      <c r="K117" s="8"/>
      <c r="M117" s="2"/>
      <c r="N117" s="5"/>
      <c r="O117" s="5"/>
      <c r="P117" s="8"/>
      <c r="Q117" s="5"/>
      <c r="R117" s="8"/>
      <c r="S117" s="8"/>
      <c r="T117" s="8"/>
      <c r="U117" s="8"/>
      <c r="V117" s="5"/>
      <c r="W117" s="8"/>
    </row>
    <row r="118" spans="1:23" s="1" customFormat="1">
      <c r="A118" s="2"/>
      <c r="B118" s="5"/>
      <c r="C118" s="5"/>
      <c r="D118" s="5"/>
      <c r="E118" s="8"/>
      <c r="F118" s="5"/>
      <c r="G118" s="5"/>
      <c r="H118" s="5"/>
      <c r="I118" s="5"/>
      <c r="J118" s="8"/>
      <c r="K118" s="8"/>
      <c r="M118" s="2"/>
      <c r="N118" s="5"/>
      <c r="O118" s="5"/>
      <c r="P118" s="8"/>
      <c r="Q118" s="5"/>
      <c r="R118" s="8"/>
      <c r="S118" s="8"/>
      <c r="T118" s="8"/>
      <c r="U118" s="8"/>
      <c r="V118" s="5"/>
      <c r="W118" s="8"/>
    </row>
    <row r="119" spans="1:23" s="1" customFormat="1">
      <c r="A119" s="2"/>
      <c r="B119" s="5"/>
      <c r="C119" s="5"/>
      <c r="D119" s="5"/>
      <c r="E119" s="8"/>
      <c r="F119" s="5"/>
      <c r="G119" s="5"/>
      <c r="H119" s="5"/>
      <c r="I119" s="5"/>
      <c r="J119" s="8"/>
      <c r="K119" s="8"/>
      <c r="M119" s="2"/>
      <c r="N119" s="5"/>
      <c r="O119" s="5"/>
      <c r="P119" s="8"/>
      <c r="Q119" s="5"/>
      <c r="R119" s="8"/>
      <c r="S119" s="8"/>
      <c r="T119" s="8"/>
      <c r="U119" s="8"/>
      <c r="V119" s="5"/>
      <c r="W119" s="8"/>
    </row>
    <row r="120" spans="1:23" s="1" customFormat="1">
      <c r="A120" s="2"/>
      <c r="B120" s="5"/>
      <c r="C120" s="5"/>
      <c r="D120" s="5"/>
      <c r="E120" s="8"/>
      <c r="F120" s="5"/>
      <c r="G120" s="5"/>
      <c r="H120" s="5"/>
      <c r="I120" s="5"/>
      <c r="J120" s="8"/>
      <c r="K120" s="8"/>
      <c r="M120" s="2"/>
      <c r="N120" s="5"/>
      <c r="O120" s="5"/>
      <c r="P120" s="8"/>
      <c r="Q120" s="5"/>
      <c r="R120" s="8"/>
      <c r="S120" s="8"/>
      <c r="T120" s="8"/>
      <c r="U120" s="8"/>
      <c r="V120" s="5"/>
      <c r="W120" s="8"/>
    </row>
    <row r="121" spans="1:23" s="1" customFormat="1">
      <c r="A121" s="2"/>
      <c r="B121" s="5"/>
      <c r="C121" s="5"/>
      <c r="D121" s="5"/>
      <c r="E121" s="8"/>
      <c r="F121" s="5"/>
      <c r="G121" s="5"/>
      <c r="H121" s="5"/>
      <c r="I121" s="5"/>
      <c r="J121" s="8"/>
      <c r="K121" s="8"/>
      <c r="M121" s="2"/>
      <c r="N121" s="5"/>
      <c r="O121" s="5"/>
      <c r="P121" s="8"/>
      <c r="Q121" s="5"/>
      <c r="R121" s="8"/>
      <c r="S121" s="8"/>
      <c r="T121" s="8"/>
      <c r="U121" s="8"/>
      <c r="V121" s="5"/>
      <c r="W121" s="8"/>
    </row>
    <row r="122" spans="1:23" s="1" customFormat="1">
      <c r="A122" s="2"/>
      <c r="B122" s="5"/>
      <c r="C122" s="5"/>
      <c r="D122" s="5"/>
      <c r="E122" s="8"/>
      <c r="F122" s="5"/>
      <c r="G122" s="5"/>
      <c r="H122" s="5"/>
      <c r="I122" s="5"/>
      <c r="J122" s="8"/>
      <c r="K122" s="8"/>
      <c r="M122" s="2"/>
      <c r="N122" s="5"/>
      <c r="O122" s="5"/>
      <c r="P122" s="8"/>
      <c r="Q122" s="5"/>
      <c r="R122" s="8"/>
      <c r="S122" s="8"/>
      <c r="T122" s="8"/>
      <c r="U122" s="8"/>
      <c r="V122" s="5"/>
      <c r="W122" s="8"/>
    </row>
    <row r="123" spans="1:23" s="1" customFormat="1">
      <c r="A123" s="2"/>
      <c r="B123" s="5"/>
      <c r="C123" s="5"/>
      <c r="D123" s="5"/>
      <c r="E123" s="8"/>
      <c r="F123" s="5"/>
      <c r="G123" s="5"/>
      <c r="H123" s="5"/>
      <c r="I123" s="5"/>
      <c r="J123" s="8"/>
      <c r="K123" s="8"/>
      <c r="M123" s="2"/>
      <c r="N123" s="5"/>
      <c r="O123" s="5"/>
      <c r="P123" s="8"/>
      <c r="Q123" s="5"/>
      <c r="R123" s="8"/>
      <c r="S123" s="8"/>
      <c r="T123" s="8"/>
      <c r="U123" s="8"/>
      <c r="V123" s="5"/>
      <c r="W123" s="8"/>
    </row>
    <row r="124" spans="1:23" s="1" customFormat="1">
      <c r="A124" s="2"/>
      <c r="B124" s="5"/>
      <c r="C124" s="5"/>
      <c r="D124" s="5"/>
      <c r="E124" s="8"/>
      <c r="F124" s="5"/>
      <c r="G124" s="5"/>
      <c r="H124" s="5"/>
      <c r="I124" s="5"/>
      <c r="J124" s="8"/>
      <c r="K124" s="8"/>
      <c r="M124" s="2"/>
      <c r="N124" s="5"/>
      <c r="O124" s="5"/>
      <c r="P124" s="8"/>
      <c r="Q124" s="5"/>
      <c r="R124" s="8"/>
      <c r="S124" s="8"/>
      <c r="T124" s="8"/>
      <c r="U124" s="8"/>
      <c r="V124" s="5"/>
      <c r="W124" s="8"/>
    </row>
    <row r="125" spans="1:23" s="1" customFormat="1">
      <c r="A125" s="2"/>
      <c r="B125" s="5"/>
      <c r="C125" s="5"/>
      <c r="D125" s="5"/>
      <c r="E125" s="8"/>
      <c r="F125" s="5"/>
      <c r="G125" s="5"/>
      <c r="H125" s="5"/>
      <c r="I125" s="5"/>
      <c r="J125" s="8"/>
      <c r="K125" s="8"/>
      <c r="M125" s="2"/>
      <c r="N125" s="5"/>
      <c r="O125" s="5"/>
      <c r="P125" s="8"/>
      <c r="Q125" s="5"/>
      <c r="R125" s="8"/>
      <c r="S125" s="8"/>
      <c r="T125" s="8"/>
      <c r="U125" s="8"/>
      <c r="V125" s="5"/>
      <c r="W125" s="8"/>
    </row>
    <row r="126" spans="1:23" s="1" customFormat="1">
      <c r="A126" s="2"/>
      <c r="B126" s="5"/>
      <c r="C126" s="5"/>
      <c r="D126" s="5"/>
      <c r="E126" s="8"/>
      <c r="F126" s="5"/>
      <c r="G126" s="5"/>
      <c r="H126" s="5"/>
      <c r="I126" s="5"/>
      <c r="J126" s="8"/>
      <c r="K126" s="8"/>
      <c r="M126" s="2"/>
      <c r="N126" s="5"/>
      <c r="O126" s="5"/>
      <c r="P126" s="8"/>
      <c r="Q126" s="5"/>
      <c r="R126" s="8"/>
      <c r="S126" s="8"/>
      <c r="T126" s="8"/>
      <c r="U126" s="8"/>
      <c r="V126" s="5"/>
      <c r="W126" s="8"/>
    </row>
    <row r="127" spans="1:23" s="1" customFormat="1">
      <c r="A127" s="2"/>
      <c r="B127" s="5"/>
      <c r="C127" s="5"/>
      <c r="D127" s="5"/>
      <c r="E127" s="8"/>
      <c r="F127" s="5"/>
      <c r="G127" s="5"/>
      <c r="H127" s="5"/>
      <c r="I127" s="5"/>
      <c r="J127" s="8"/>
      <c r="K127" s="8"/>
      <c r="M127" s="2"/>
      <c r="N127" s="5"/>
      <c r="O127" s="5"/>
      <c r="P127" s="8"/>
      <c r="Q127" s="5"/>
      <c r="R127" s="8"/>
      <c r="S127" s="8"/>
      <c r="T127" s="8"/>
      <c r="U127" s="8"/>
      <c r="V127" s="5"/>
      <c r="W127" s="8"/>
    </row>
    <row r="128" spans="1:23" s="1" customFormat="1">
      <c r="A128" s="2"/>
      <c r="B128" s="5"/>
      <c r="C128" s="5"/>
      <c r="D128" s="5"/>
      <c r="E128" s="8"/>
      <c r="F128" s="5"/>
      <c r="G128" s="5"/>
      <c r="H128" s="5"/>
      <c r="I128" s="5"/>
      <c r="J128" s="8"/>
      <c r="K128" s="8"/>
      <c r="M128" s="2"/>
      <c r="N128" s="5"/>
      <c r="O128" s="5"/>
      <c r="P128" s="8"/>
      <c r="Q128" s="5"/>
      <c r="R128" s="8"/>
      <c r="S128" s="8"/>
      <c r="T128" s="8"/>
      <c r="U128" s="8"/>
      <c r="V128" s="5"/>
      <c r="W128" s="8"/>
    </row>
    <row r="129" spans="1:23" s="1" customFormat="1">
      <c r="A129" s="2"/>
      <c r="B129" s="5"/>
      <c r="C129" s="5"/>
      <c r="D129" s="5"/>
      <c r="E129" s="8"/>
      <c r="F129" s="5"/>
      <c r="G129" s="5"/>
      <c r="H129" s="5"/>
      <c r="I129" s="5"/>
      <c r="J129" s="8"/>
      <c r="K129" s="8"/>
      <c r="M129" s="2"/>
      <c r="N129" s="5"/>
      <c r="O129" s="5"/>
      <c r="P129" s="8"/>
      <c r="Q129" s="5"/>
      <c r="R129" s="8"/>
      <c r="S129" s="8"/>
      <c r="T129" s="8"/>
      <c r="U129" s="8"/>
      <c r="V129" s="5"/>
      <c r="W129" s="8"/>
    </row>
    <row r="130" spans="1:23" s="1" customFormat="1">
      <c r="A130" s="2"/>
      <c r="B130" s="5"/>
      <c r="C130" s="5"/>
      <c r="D130" s="5"/>
      <c r="E130" s="8"/>
      <c r="F130" s="5"/>
      <c r="G130" s="5"/>
      <c r="H130" s="5"/>
      <c r="I130" s="5"/>
      <c r="J130" s="8"/>
      <c r="K130" s="8"/>
      <c r="M130" s="2"/>
      <c r="N130" s="5"/>
      <c r="O130" s="5"/>
      <c r="P130" s="8"/>
      <c r="Q130" s="5"/>
      <c r="R130" s="8"/>
      <c r="S130" s="8"/>
      <c r="T130" s="8"/>
      <c r="U130" s="8"/>
      <c r="V130" s="5"/>
      <c r="W130" s="8"/>
    </row>
    <row r="131" spans="1:23" s="1" customFormat="1">
      <c r="A131" s="2"/>
      <c r="B131" s="5"/>
      <c r="C131" s="5"/>
      <c r="D131" s="5"/>
      <c r="E131" s="8"/>
      <c r="F131" s="5"/>
      <c r="G131" s="5"/>
      <c r="H131" s="5"/>
      <c r="I131" s="5"/>
      <c r="J131" s="8"/>
      <c r="K131" s="8"/>
      <c r="M131" s="2"/>
      <c r="N131" s="5"/>
      <c r="O131" s="5"/>
      <c r="P131" s="8"/>
      <c r="Q131" s="5"/>
      <c r="R131" s="8"/>
      <c r="S131" s="8"/>
      <c r="T131" s="8"/>
      <c r="U131" s="8"/>
      <c r="V131" s="5"/>
      <c r="W131" s="8"/>
    </row>
    <row r="132" spans="1:23" s="1" customFormat="1">
      <c r="A132" s="2"/>
      <c r="B132" s="5"/>
      <c r="C132" s="5"/>
      <c r="D132" s="5"/>
      <c r="E132" s="8"/>
      <c r="F132" s="5"/>
      <c r="G132" s="5"/>
      <c r="H132" s="5"/>
      <c r="I132" s="5"/>
      <c r="J132" s="8"/>
      <c r="K132" s="8"/>
      <c r="M132" s="2"/>
      <c r="N132" s="5"/>
      <c r="O132" s="5"/>
      <c r="P132" s="8"/>
      <c r="Q132" s="5"/>
      <c r="R132" s="8"/>
      <c r="S132" s="8"/>
      <c r="T132" s="8"/>
      <c r="U132" s="8"/>
      <c r="V132" s="5"/>
      <c r="W132" s="8"/>
    </row>
    <row r="133" spans="1:23" s="1" customFormat="1">
      <c r="A133" s="2"/>
      <c r="B133" s="5"/>
      <c r="C133" s="5"/>
      <c r="D133" s="5"/>
      <c r="E133" s="8"/>
      <c r="F133" s="5"/>
      <c r="G133" s="5"/>
      <c r="H133" s="5"/>
      <c r="I133" s="5"/>
      <c r="J133" s="8"/>
      <c r="K133" s="8"/>
      <c r="M133" s="2"/>
      <c r="N133" s="5"/>
      <c r="O133" s="5"/>
      <c r="P133" s="8"/>
      <c r="Q133" s="5"/>
      <c r="R133" s="8"/>
      <c r="S133" s="8"/>
      <c r="T133" s="8"/>
      <c r="U133" s="8"/>
      <c r="V133" s="5"/>
      <c r="W133" s="8"/>
    </row>
    <row r="134" spans="1:23" s="1" customFormat="1">
      <c r="A134" s="2"/>
      <c r="B134" s="5"/>
      <c r="C134" s="5"/>
      <c r="D134" s="5"/>
      <c r="E134" s="8"/>
      <c r="F134" s="5"/>
      <c r="G134" s="5"/>
      <c r="H134" s="5"/>
      <c r="I134" s="5"/>
      <c r="J134" s="8"/>
      <c r="K134" s="8"/>
      <c r="M134" s="2"/>
      <c r="N134" s="5"/>
      <c r="O134" s="5"/>
      <c r="P134" s="8"/>
      <c r="Q134" s="5"/>
      <c r="R134" s="8"/>
      <c r="S134" s="8"/>
      <c r="T134" s="8"/>
      <c r="U134" s="8"/>
      <c r="V134" s="5"/>
      <c r="W134" s="8"/>
    </row>
    <row r="135" spans="1:23" s="1" customFormat="1">
      <c r="A135" s="2"/>
      <c r="B135" s="5"/>
      <c r="C135" s="5"/>
      <c r="D135" s="5"/>
      <c r="E135" s="8"/>
      <c r="F135" s="5"/>
      <c r="G135" s="5"/>
      <c r="H135" s="5"/>
      <c r="I135" s="5"/>
      <c r="J135" s="8"/>
      <c r="K135" s="8"/>
      <c r="M135" s="2"/>
      <c r="N135" s="5"/>
      <c r="O135" s="5"/>
      <c r="P135" s="8"/>
      <c r="Q135" s="5"/>
      <c r="R135" s="8"/>
      <c r="S135" s="8"/>
      <c r="T135" s="8"/>
      <c r="U135" s="8"/>
      <c r="V135" s="5"/>
      <c r="W135" s="8"/>
    </row>
    <row r="136" spans="1:23" s="1" customFormat="1">
      <c r="A136" s="2"/>
      <c r="B136" s="5"/>
      <c r="C136" s="5"/>
      <c r="D136" s="5"/>
      <c r="E136" s="8"/>
      <c r="F136" s="5"/>
      <c r="G136" s="5"/>
      <c r="H136" s="5"/>
      <c r="I136" s="5"/>
      <c r="J136" s="8"/>
      <c r="K136" s="8"/>
      <c r="M136" s="2"/>
      <c r="N136" s="5"/>
      <c r="O136" s="5"/>
      <c r="P136" s="8"/>
      <c r="Q136" s="5"/>
      <c r="R136" s="8"/>
      <c r="S136" s="8"/>
      <c r="T136" s="8"/>
      <c r="U136" s="8"/>
      <c r="V136" s="5"/>
      <c r="W136" s="8"/>
    </row>
    <row r="137" spans="1:23" s="1" customFormat="1">
      <c r="A137" s="2"/>
      <c r="B137" s="5"/>
      <c r="C137" s="5"/>
      <c r="D137" s="5"/>
      <c r="E137" s="8"/>
      <c r="F137" s="5"/>
      <c r="G137" s="5"/>
      <c r="H137" s="5"/>
      <c r="I137" s="5"/>
      <c r="J137" s="8"/>
      <c r="K137" s="8"/>
      <c r="M137" s="2"/>
      <c r="N137" s="5"/>
      <c r="O137" s="5"/>
      <c r="P137" s="8"/>
      <c r="Q137" s="5"/>
      <c r="R137" s="8"/>
      <c r="S137" s="8"/>
      <c r="T137" s="8"/>
      <c r="U137" s="8"/>
      <c r="V137" s="5"/>
      <c r="W137" s="8"/>
    </row>
    <row r="138" spans="1:23" s="1" customFormat="1">
      <c r="A138" s="2"/>
      <c r="B138" s="5"/>
      <c r="C138" s="5"/>
      <c r="D138" s="5"/>
      <c r="E138" s="8"/>
      <c r="F138" s="5"/>
      <c r="G138" s="5"/>
      <c r="H138" s="5"/>
      <c r="I138" s="5"/>
      <c r="J138" s="8"/>
      <c r="K138" s="8"/>
      <c r="M138" s="2"/>
      <c r="N138" s="5"/>
      <c r="O138" s="5"/>
      <c r="P138" s="8"/>
      <c r="Q138" s="5"/>
      <c r="R138" s="8"/>
      <c r="S138" s="8"/>
      <c r="T138" s="8"/>
      <c r="U138" s="8"/>
      <c r="V138" s="5"/>
      <c r="W138" s="8"/>
    </row>
    <row r="139" spans="1:23" s="1" customFormat="1">
      <c r="A139" s="2"/>
      <c r="B139" s="5"/>
      <c r="C139" s="5"/>
      <c r="D139" s="5"/>
      <c r="E139" s="8"/>
      <c r="F139" s="5"/>
      <c r="G139" s="5"/>
      <c r="H139" s="5"/>
      <c r="I139" s="5"/>
      <c r="J139" s="8"/>
      <c r="K139" s="8"/>
      <c r="M139" s="2"/>
      <c r="N139" s="5"/>
      <c r="O139" s="5"/>
      <c r="P139" s="8"/>
      <c r="Q139" s="5"/>
      <c r="R139" s="8"/>
      <c r="S139" s="8"/>
      <c r="T139" s="8"/>
      <c r="U139" s="8"/>
      <c r="V139" s="5"/>
      <c r="W139" s="8"/>
    </row>
    <row r="140" spans="1:23" s="1" customFormat="1">
      <c r="A140" s="2"/>
      <c r="B140" s="5"/>
      <c r="C140" s="5"/>
      <c r="D140" s="5"/>
      <c r="E140" s="8"/>
      <c r="F140" s="5"/>
      <c r="G140" s="5"/>
      <c r="H140" s="5"/>
      <c r="I140" s="5"/>
      <c r="J140" s="8"/>
      <c r="K140" s="8"/>
      <c r="M140" s="2"/>
      <c r="N140" s="5"/>
      <c r="O140" s="5"/>
      <c r="P140" s="8"/>
      <c r="Q140" s="5"/>
      <c r="R140" s="8"/>
      <c r="S140" s="8"/>
      <c r="T140" s="8"/>
      <c r="U140" s="8"/>
      <c r="V140" s="5"/>
      <c r="W140" s="8"/>
    </row>
    <row r="141" spans="1:23" s="1" customFormat="1">
      <c r="A141" s="2"/>
      <c r="B141" s="5"/>
      <c r="C141" s="5"/>
      <c r="D141" s="5"/>
      <c r="E141" s="8"/>
      <c r="F141" s="5"/>
      <c r="G141" s="5"/>
      <c r="H141" s="5"/>
      <c r="I141" s="5"/>
      <c r="J141" s="8"/>
      <c r="K141" s="8"/>
      <c r="M141" s="2"/>
      <c r="N141" s="5"/>
      <c r="O141" s="5"/>
      <c r="P141" s="8"/>
      <c r="Q141" s="5"/>
      <c r="R141" s="8"/>
      <c r="S141" s="8"/>
      <c r="T141" s="8"/>
      <c r="U141" s="8"/>
      <c r="V141" s="5"/>
      <c r="W141" s="8"/>
    </row>
    <row r="142" spans="1:23" s="1" customFormat="1">
      <c r="A142" s="2"/>
      <c r="B142" s="5"/>
      <c r="C142" s="5"/>
      <c r="D142" s="5"/>
      <c r="E142" s="8"/>
      <c r="F142" s="5"/>
      <c r="G142" s="5"/>
      <c r="H142" s="5"/>
      <c r="I142" s="5"/>
      <c r="J142" s="8"/>
      <c r="K142" s="8"/>
      <c r="M142" s="2"/>
      <c r="N142" s="5"/>
      <c r="O142" s="5"/>
      <c r="P142" s="8"/>
      <c r="Q142" s="5"/>
      <c r="R142" s="8"/>
      <c r="S142" s="8"/>
      <c r="T142" s="8"/>
      <c r="U142" s="8"/>
      <c r="V142" s="5"/>
      <c r="W142" s="8"/>
    </row>
    <row r="143" spans="1:23" s="1" customFormat="1">
      <c r="A143" s="2"/>
      <c r="B143" s="5"/>
      <c r="C143" s="5"/>
      <c r="D143" s="5"/>
      <c r="E143" s="8"/>
      <c r="F143" s="5"/>
      <c r="G143" s="5"/>
      <c r="H143" s="5"/>
      <c r="I143" s="5"/>
      <c r="J143" s="8"/>
      <c r="K143" s="8"/>
      <c r="M143" s="2"/>
      <c r="N143" s="5"/>
      <c r="O143" s="5"/>
      <c r="P143" s="8"/>
      <c r="Q143" s="5"/>
      <c r="R143" s="8"/>
      <c r="S143" s="8"/>
      <c r="T143" s="8"/>
      <c r="U143" s="8"/>
      <c r="V143" s="5"/>
      <c r="W143" s="8"/>
    </row>
    <row r="144" spans="1:23" s="1" customFormat="1">
      <c r="A144" s="2"/>
      <c r="B144" s="5"/>
      <c r="C144" s="5"/>
      <c r="D144" s="5"/>
      <c r="E144" s="8"/>
      <c r="F144" s="5"/>
      <c r="G144" s="5"/>
      <c r="H144" s="5"/>
      <c r="I144" s="5"/>
      <c r="J144" s="8"/>
      <c r="K144" s="8"/>
      <c r="M144" s="2"/>
      <c r="N144" s="5"/>
      <c r="O144" s="5"/>
      <c r="P144" s="8"/>
      <c r="Q144" s="5"/>
      <c r="R144" s="8"/>
      <c r="S144" s="8"/>
      <c r="T144" s="8"/>
      <c r="U144" s="8"/>
      <c r="V144" s="5"/>
      <c r="W144" s="8"/>
    </row>
    <row r="145" spans="1:23" s="1" customFormat="1">
      <c r="A145" s="2"/>
      <c r="B145" s="5"/>
      <c r="C145" s="5"/>
      <c r="D145" s="5"/>
      <c r="E145" s="8"/>
      <c r="F145" s="5"/>
      <c r="G145" s="5"/>
      <c r="H145" s="5"/>
      <c r="I145" s="5"/>
      <c r="J145" s="8"/>
      <c r="K145" s="8"/>
      <c r="M145" s="2"/>
      <c r="N145" s="5"/>
      <c r="O145" s="5"/>
      <c r="P145" s="8"/>
      <c r="Q145" s="5"/>
      <c r="R145" s="8"/>
      <c r="S145" s="8"/>
      <c r="T145" s="8"/>
      <c r="U145" s="8"/>
      <c r="V145" s="5"/>
      <c r="W145" s="8"/>
    </row>
    <row r="146" spans="1:23" s="1" customFormat="1">
      <c r="A146" s="2"/>
      <c r="B146" s="5"/>
      <c r="C146" s="5"/>
      <c r="D146" s="5"/>
      <c r="E146" s="8"/>
      <c r="F146" s="5"/>
      <c r="G146" s="5"/>
      <c r="H146" s="5"/>
      <c r="I146" s="5"/>
      <c r="J146" s="8"/>
      <c r="K146" s="8"/>
      <c r="M146" s="2"/>
      <c r="N146" s="5"/>
      <c r="O146" s="5"/>
      <c r="P146" s="8"/>
      <c r="Q146" s="5"/>
      <c r="R146" s="8"/>
      <c r="S146" s="8"/>
      <c r="T146" s="8"/>
      <c r="U146" s="8"/>
      <c r="V146" s="5"/>
      <c r="W146" s="8"/>
    </row>
    <row r="147" spans="1:23" s="1" customFormat="1">
      <c r="A147" s="2"/>
      <c r="B147" s="5"/>
      <c r="C147" s="5"/>
      <c r="D147" s="5"/>
      <c r="E147" s="8"/>
      <c r="F147" s="5"/>
      <c r="G147" s="5"/>
      <c r="H147" s="5"/>
      <c r="I147" s="5"/>
      <c r="J147" s="8"/>
      <c r="K147" s="8"/>
      <c r="M147" s="2"/>
      <c r="N147" s="5"/>
      <c r="O147" s="5"/>
      <c r="P147" s="8"/>
      <c r="Q147" s="5"/>
      <c r="R147" s="8"/>
      <c r="S147" s="8"/>
      <c r="T147" s="8"/>
      <c r="U147" s="8"/>
      <c r="V147" s="5"/>
      <c r="W147" s="8"/>
    </row>
    <row r="148" spans="1:23" s="1" customFormat="1">
      <c r="A148" s="2"/>
      <c r="B148" s="5"/>
      <c r="C148" s="5"/>
      <c r="D148" s="5"/>
      <c r="E148" s="8"/>
      <c r="F148" s="5"/>
      <c r="G148" s="5"/>
      <c r="H148" s="5"/>
      <c r="I148" s="5"/>
      <c r="J148" s="8"/>
      <c r="K148" s="8"/>
      <c r="M148" s="2"/>
      <c r="N148" s="5"/>
      <c r="O148" s="5"/>
      <c r="P148" s="8"/>
      <c r="Q148" s="5"/>
      <c r="R148" s="8"/>
      <c r="S148" s="8"/>
      <c r="T148" s="8"/>
      <c r="U148" s="8"/>
      <c r="V148" s="5"/>
      <c r="W148" s="8"/>
    </row>
    <row r="149" spans="1:23" s="1" customFormat="1">
      <c r="A149" s="2"/>
      <c r="B149" s="5"/>
      <c r="C149" s="5"/>
      <c r="D149" s="5"/>
      <c r="E149" s="8"/>
      <c r="F149" s="5"/>
      <c r="G149" s="5"/>
      <c r="H149" s="5"/>
      <c r="I149" s="5"/>
      <c r="J149" s="8"/>
      <c r="K149" s="8"/>
      <c r="M149" s="2"/>
      <c r="N149" s="5"/>
      <c r="O149" s="5"/>
      <c r="P149" s="8"/>
      <c r="Q149" s="5"/>
      <c r="R149" s="8"/>
      <c r="S149" s="8"/>
      <c r="T149" s="8"/>
      <c r="U149" s="8"/>
      <c r="V149" s="5"/>
      <c r="W149" s="8"/>
    </row>
    <row r="150" spans="1:23" s="1" customFormat="1">
      <c r="A150" s="2"/>
      <c r="B150" s="5"/>
      <c r="C150" s="5"/>
      <c r="D150" s="5"/>
      <c r="E150" s="8"/>
      <c r="F150" s="5"/>
      <c r="G150" s="5"/>
      <c r="H150" s="5"/>
      <c r="I150" s="5"/>
      <c r="J150" s="8"/>
      <c r="K150" s="8"/>
      <c r="M150" s="2"/>
      <c r="N150" s="5"/>
      <c r="O150" s="5"/>
      <c r="P150" s="8"/>
      <c r="Q150" s="5"/>
      <c r="R150" s="8"/>
      <c r="S150" s="8"/>
      <c r="T150" s="8"/>
      <c r="U150" s="8"/>
      <c r="V150" s="5"/>
      <c r="W150" s="8"/>
    </row>
    <row r="151" spans="1:23" s="1" customFormat="1">
      <c r="A151" s="2"/>
      <c r="B151" s="5"/>
      <c r="C151" s="5"/>
      <c r="D151" s="5"/>
      <c r="E151" s="8"/>
      <c r="F151" s="5"/>
      <c r="G151" s="5"/>
      <c r="H151" s="5"/>
      <c r="I151" s="5"/>
      <c r="J151" s="8"/>
      <c r="K151" s="8"/>
      <c r="M151" s="2"/>
      <c r="N151" s="5"/>
      <c r="O151" s="5"/>
      <c r="P151" s="8"/>
      <c r="Q151" s="5"/>
      <c r="R151" s="8"/>
      <c r="S151" s="8"/>
      <c r="T151" s="8"/>
      <c r="U151" s="8"/>
      <c r="V151" s="5"/>
      <c r="W151" s="8"/>
    </row>
    <row r="152" spans="1:23" s="1" customFormat="1">
      <c r="A152" s="2"/>
      <c r="B152" s="5"/>
      <c r="C152" s="5"/>
      <c r="D152" s="5"/>
      <c r="E152" s="8"/>
      <c r="F152" s="5"/>
      <c r="G152" s="5"/>
      <c r="H152" s="5"/>
      <c r="I152" s="5"/>
      <c r="J152" s="8"/>
      <c r="K152" s="8"/>
      <c r="M152" s="2"/>
      <c r="N152" s="5"/>
      <c r="O152" s="5"/>
      <c r="P152" s="8"/>
      <c r="Q152" s="5"/>
      <c r="R152" s="8"/>
      <c r="S152" s="8"/>
      <c r="T152" s="8"/>
      <c r="U152" s="8"/>
      <c r="V152" s="5"/>
      <c r="W152" s="8"/>
    </row>
    <row r="153" spans="1:23" s="1" customFormat="1">
      <c r="A153" s="2"/>
      <c r="B153" s="5"/>
      <c r="C153" s="5"/>
      <c r="D153" s="5"/>
      <c r="E153" s="8"/>
      <c r="F153" s="5"/>
      <c r="G153" s="5"/>
      <c r="H153" s="5"/>
      <c r="I153" s="5"/>
      <c r="J153" s="8"/>
      <c r="K153" s="8"/>
      <c r="M153" s="2"/>
      <c r="N153" s="5"/>
      <c r="O153" s="5"/>
      <c r="P153" s="8"/>
      <c r="Q153" s="5"/>
      <c r="R153" s="8"/>
      <c r="S153" s="8"/>
      <c r="T153" s="8"/>
      <c r="U153" s="8"/>
      <c r="V153" s="5"/>
      <c r="W153" s="8"/>
    </row>
    <row r="154" spans="1:23" s="1" customFormat="1">
      <c r="A154" s="2"/>
      <c r="B154" s="5"/>
      <c r="C154" s="5"/>
      <c r="D154" s="5"/>
      <c r="E154" s="8"/>
      <c r="F154" s="5"/>
      <c r="G154" s="5"/>
      <c r="H154" s="5"/>
      <c r="I154" s="5"/>
      <c r="J154" s="8"/>
      <c r="K154" s="8"/>
      <c r="M154" s="2"/>
      <c r="N154" s="5"/>
      <c r="O154" s="5"/>
      <c r="P154" s="8"/>
      <c r="Q154" s="5"/>
      <c r="R154" s="8"/>
      <c r="S154" s="8"/>
      <c r="T154" s="8"/>
      <c r="U154" s="8"/>
      <c r="V154" s="5"/>
      <c r="W154" s="8"/>
    </row>
    <row r="155" spans="1:23" s="1" customFormat="1">
      <c r="A155" s="2"/>
      <c r="B155" s="5"/>
      <c r="C155" s="5"/>
      <c r="D155" s="5"/>
      <c r="E155" s="8"/>
      <c r="F155" s="5"/>
      <c r="G155" s="5"/>
      <c r="H155" s="5"/>
      <c r="I155" s="5"/>
      <c r="J155" s="8"/>
      <c r="K155" s="8"/>
      <c r="M155" s="2"/>
      <c r="N155" s="5"/>
      <c r="O155" s="5"/>
      <c r="P155" s="8"/>
      <c r="Q155" s="5"/>
      <c r="R155" s="8"/>
      <c r="S155" s="8"/>
      <c r="T155" s="8"/>
      <c r="U155" s="8"/>
      <c r="V155" s="5"/>
      <c r="W155" s="8"/>
    </row>
    <row r="156" spans="1:23" s="1" customFormat="1">
      <c r="A156" s="2"/>
      <c r="B156" s="5"/>
      <c r="C156" s="5"/>
      <c r="D156" s="5"/>
      <c r="E156" s="8"/>
      <c r="F156" s="5"/>
      <c r="G156" s="5"/>
      <c r="H156" s="5"/>
      <c r="I156" s="5"/>
      <c r="J156" s="8"/>
      <c r="K156" s="8"/>
      <c r="M156" s="2"/>
      <c r="N156" s="5"/>
      <c r="O156" s="5"/>
      <c r="P156" s="8"/>
      <c r="Q156" s="5"/>
      <c r="R156" s="8"/>
      <c r="S156" s="8"/>
      <c r="T156" s="8"/>
      <c r="U156" s="8"/>
      <c r="V156" s="5"/>
      <c r="W156" s="8"/>
    </row>
    <row r="157" spans="1:23" s="1" customFormat="1">
      <c r="A157" s="2"/>
      <c r="B157" s="5"/>
      <c r="C157" s="5"/>
      <c r="D157" s="5"/>
      <c r="E157" s="8"/>
      <c r="F157" s="5"/>
      <c r="G157" s="5"/>
      <c r="H157" s="5"/>
      <c r="I157" s="5"/>
      <c r="J157" s="8"/>
      <c r="K157" s="8"/>
      <c r="M157" s="2"/>
      <c r="N157" s="5"/>
      <c r="O157" s="5"/>
      <c r="P157" s="8"/>
      <c r="Q157" s="5"/>
      <c r="R157" s="8"/>
      <c r="S157" s="8"/>
      <c r="T157" s="8"/>
      <c r="U157" s="8"/>
      <c r="V157" s="5"/>
      <c r="W157" s="8"/>
    </row>
    <row r="158" spans="1:23" s="1" customFormat="1">
      <c r="A158" s="2"/>
      <c r="B158" s="5"/>
      <c r="C158" s="5"/>
      <c r="D158" s="5"/>
      <c r="E158" s="8"/>
      <c r="F158" s="5"/>
      <c r="G158" s="5"/>
      <c r="H158" s="5"/>
      <c r="I158" s="5"/>
      <c r="J158" s="8"/>
      <c r="K158" s="8"/>
      <c r="M158" s="2"/>
      <c r="N158" s="5"/>
      <c r="O158" s="5"/>
      <c r="P158" s="8"/>
      <c r="Q158" s="5"/>
      <c r="R158" s="8"/>
      <c r="S158" s="8"/>
      <c r="T158" s="8"/>
      <c r="U158" s="8"/>
      <c r="V158" s="5"/>
      <c r="W158" s="8"/>
    </row>
    <row r="159" spans="1:23" s="1" customFormat="1">
      <c r="A159" s="2"/>
      <c r="B159" s="5"/>
      <c r="C159" s="5"/>
      <c r="D159" s="5"/>
      <c r="E159" s="8"/>
      <c r="F159" s="5"/>
      <c r="G159" s="5"/>
      <c r="H159" s="5"/>
      <c r="I159" s="5"/>
      <c r="J159" s="8"/>
      <c r="K159" s="8"/>
      <c r="M159" s="2"/>
      <c r="N159" s="5"/>
      <c r="O159" s="5"/>
      <c r="P159" s="8"/>
      <c r="Q159" s="5"/>
      <c r="R159" s="8"/>
      <c r="S159" s="8"/>
      <c r="T159" s="8"/>
      <c r="U159" s="8"/>
      <c r="V159" s="5"/>
      <c r="W159" s="8"/>
    </row>
    <row r="160" spans="1:23" s="1" customFormat="1">
      <c r="A160" s="2"/>
      <c r="B160" s="5"/>
      <c r="C160" s="5"/>
      <c r="D160" s="5"/>
      <c r="E160" s="8"/>
      <c r="F160" s="5"/>
      <c r="G160" s="5"/>
      <c r="H160" s="5"/>
      <c r="I160" s="5"/>
      <c r="J160" s="8"/>
      <c r="K160" s="8"/>
      <c r="M160" s="2"/>
      <c r="N160" s="5"/>
      <c r="O160" s="5"/>
      <c r="P160" s="8"/>
      <c r="Q160" s="5"/>
      <c r="R160" s="8"/>
      <c r="S160" s="8"/>
      <c r="T160" s="8"/>
      <c r="U160" s="8"/>
      <c r="V160" s="5"/>
      <c r="W160" s="8"/>
    </row>
    <row r="161" spans="1:23" s="1" customFormat="1">
      <c r="A161" s="2"/>
      <c r="B161" s="5"/>
      <c r="C161" s="5"/>
      <c r="D161" s="5"/>
      <c r="E161" s="8"/>
      <c r="F161" s="5"/>
      <c r="G161" s="5"/>
      <c r="H161" s="5"/>
      <c r="I161" s="5"/>
      <c r="J161" s="8"/>
      <c r="K161" s="8"/>
      <c r="M161" s="2"/>
      <c r="N161" s="5"/>
      <c r="O161" s="5"/>
      <c r="P161" s="8"/>
      <c r="Q161" s="5"/>
      <c r="R161" s="8"/>
      <c r="S161" s="8"/>
      <c r="T161" s="8"/>
      <c r="U161" s="8"/>
      <c r="V161" s="5"/>
      <c r="W161" s="8"/>
    </row>
    <row r="162" spans="1:23" s="1" customFormat="1">
      <c r="A162" s="2"/>
      <c r="B162" s="5"/>
      <c r="C162" s="5"/>
      <c r="D162" s="5"/>
      <c r="E162" s="8"/>
      <c r="F162" s="5"/>
      <c r="G162" s="5"/>
      <c r="H162" s="5"/>
      <c r="I162" s="5"/>
      <c r="J162" s="8"/>
      <c r="K162" s="8"/>
      <c r="M162" s="2"/>
      <c r="N162" s="5"/>
      <c r="O162" s="5"/>
      <c r="P162" s="8"/>
      <c r="Q162" s="5"/>
      <c r="R162" s="8"/>
      <c r="S162" s="8"/>
      <c r="T162" s="8"/>
      <c r="U162" s="8"/>
      <c r="V162" s="5"/>
      <c r="W162" s="8"/>
    </row>
    <row r="163" spans="1:23" s="1" customFormat="1">
      <c r="A163" s="2"/>
      <c r="B163" s="5"/>
      <c r="C163" s="5"/>
      <c r="D163" s="5"/>
      <c r="E163" s="8"/>
      <c r="F163" s="5"/>
      <c r="G163" s="5"/>
      <c r="H163" s="5"/>
      <c r="I163" s="5"/>
      <c r="J163" s="8"/>
      <c r="K163" s="8"/>
      <c r="M163" s="2"/>
      <c r="N163" s="5"/>
      <c r="O163" s="5"/>
      <c r="P163" s="8"/>
      <c r="Q163" s="5"/>
      <c r="R163" s="8"/>
      <c r="S163" s="8"/>
      <c r="T163" s="8"/>
      <c r="U163" s="8"/>
      <c r="V163" s="5"/>
      <c r="W163" s="8"/>
    </row>
    <row r="164" spans="1:23" s="1" customFormat="1">
      <c r="A164" s="2"/>
      <c r="B164" s="5"/>
      <c r="C164" s="5"/>
      <c r="D164" s="5"/>
      <c r="E164" s="8"/>
      <c r="F164" s="5"/>
      <c r="G164" s="5"/>
      <c r="H164" s="5"/>
      <c r="I164" s="5"/>
      <c r="J164" s="8"/>
      <c r="K164" s="8"/>
      <c r="M164" s="2"/>
      <c r="N164" s="5"/>
      <c r="O164" s="5"/>
      <c r="P164" s="8"/>
      <c r="Q164" s="5"/>
      <c r="R164" s="8"/>
      <c r="S164" s="8"/>
      <c r="T164" s="8"/>
      <c r="U164" s="8"/>
      <c r="V164" s="5"/>
      <c r="W164" s="8"/>
    </row>
    <row r="165" spans="1:23" s="1" customFormat="1">
      <c r="A165" s="2"/>
      <c r="B165" s="5"/>
      <c r="C165" s="5"/>
      <c r="D165" s="5"/>
      <c r="E165" s="8"/>
      <c r="F165" s="5"/>
      <c r="G165" s="5"/>
      <c r="H165" s="5"/>
      <c r="I165" s="5"/>
      <c r="J165" s="8"/>
      <c r="K165" s="8"/>
      <c r="M165" s="2"/>
      <c r="N165" s="5"/>
      <c r="O165" s="5"/>
      <c r="P165" s="8"/>
      <c r="Q165" s="5"/>
      <c r="R165" s="8"/>
      <c r="S165" s="8"/>
      <c r="T165" s="8"/>
      <c r="U165" s="8"/>
      <c r="V165" s="5"/>
      <c r="W165" s="8"/>
    </row>
    <row r="166" spans="1:23" s="1" customFormat="1">
      <c r="A166" s="2"/>
      <c r="B166" s="5"/>
      <c r="C166" s="5"/>
      <c r="D166" s="5"/>
      <c r="E166" s="8"/>
      <c r="F166" s="5"/>
      <c r="G166" s="5"/>
      <c r="H166" s="5"/>
      <c r="I166" s="5"/>
      <c r="J166" s="8"/>
      <c r="K166" s="8"/>
      <c r="M166" s="2"/>
      <c r="N166" s="5"/>
      <c r="O166" s="5"/>
      <c r="P166" s="8"/>
      <c r="Q166" s="5"/>
      <c r="R166" s="8"/>
      <c r="S166" s="8"/>
      <c r="T166" s="8"/>
      <c r="U166" s="8"/>
      <c r="V166" s="5"/>
      <c r="W166" s="8"/>
    </row>
    <row r="167" spans="1:23" s="1" customFormat="1">
      <c r="A167" s="2"/>
      <c r="B167" s="5"/>
      <c r="C167" s="5"/>
      <c r="D167" s="5"/>
      <c r="E167" s="8"/>
      <c r="F167" s="5"/>
      <c r="G167" s="5"/>
      <c r="H167" s="5"/>
      <c r="I167" s="5"/>
      <c r="J167" s="8"/>
      <c r="K167" s="8"/>
      <c r="M167" s="2"/>
      <c r="N167" s="5"/>
      <c r="O167" s="5"/>
      <c r="P167" s="8"/>
      <c r="Q167" s="5"/>
      <c r="R167" s="8"/>
      <c r="S167" s="8"/>
      <c r="T167" s="8"/>
      <c r="U167" s="8"/>
      <c r="V167" s="5"/>
      <c r="W167" s="8"/>
    </row>
    <row r="168" spans="1:23" s="1" customFormat="1">
      <c r="A168" s="2"/>
      <c r="B168" s="5"/>
      <c r="C168" s="5"/>
      <c r="D168" s="5"/>
      <c r="E168" s="8"/>
      <c r="F168" s="5"/>
      <c r="G168" s="5"/>
      <c r="H168" s="5"/>
      <c r="I168" s="5"/>
      <c r="J168" s="8"/>
      <c r="K168" s="8"/>
      <c r="M168" s="2"/>
      <c r="N168" s="5"/>
      <c r="O168" s="5"/>
      <c r="P168" s="8"/>
      <c r="Q168" s="5"/>
      <c r="R168" s="8"/>
      <c r="S168" s="8"/>
      <c r="T168" s="8"/>
      <c r="U168" s="8"/>
      <c r="V168" s="5"/>
      <c r="W168" s="8"/>
    </row>
    <row r="169" spans="1:23" s="1" customFormat="1">
      <c r="A169" s="2"/>
      <c r="B169" s="5"/>
      <c r="C169" s="5"/>
      <c r="D169" s="5"/>
      <c r="E169" s="8"/>
      <c r="F169" s="5"/>
      <c r="G169" s="5"/>
      <c r="H169" s="5"/>
      <c r="I169" s="5"/>
      <c r="J169" s="8"/>
      <c r="K169" s="8"/>
      <c r="M169" s="2"/>
      <c r="N169" s="5"/>
      <c r="O169" s="5"/>
      <c r="P169" s="8"/>
      <c r="Q169" s="5"/>
      <c r="R169" s="8"/>
      <c r="S169" s="8"/>
      <c r="T169" s="8"/>
      <c r="U169" s="8"/>
      <c r="V169" s="5"/>
      <c r="W169" s="8"/>
    </row>
    <row r="170" spans="1:23" s="1" customFormat="1">
      <c r="A170" s="2"/>
      <c r="B170" s="5"/>
      <c r="C170" s="5"/>
      <c r="D170" s="5"/>
      <c r="E170" s="8"/>
      <c r="F170" s="5"/>
      <c r="G170" s="5"/>
      <c r="H170" s="5"/>
      <c r="I170" s="5"/>
      <c r="J170" s="8"/>
      <c r="K170" s="8"/>
      <c r="M170" s="2"/>
      <c r="N170" s="5"/>
      <c r="O170" s="5"/>
      <c r="P170" s="8"/>
      <c r="Q170" s="5"/>
      <c r="R170" s="8"/>
      <c r="S170" s="8"/>
      <c r="T170" s="8"/>
      <c r="U170" s="8"/>
      <c r="V170" s="5"/>
      <c r="W170" s="8"/>
    </row>
    <row r="171" spans="1:23" s="1" customFormat="1">
      <c r="A171" s="2"/>
      <c r="B171" s="5"/>
      <c r="C171" s="5"/>
      <c r="D171" s="5"/>
      <c r="E171" s="8"/>
      <c r="F171" s="5"/>
      <c r="G171" s="5"/>
      <c r="H171" s="5"/>
      <c r="I171" s="5"/>
      <c r="J171" s="8"/>
      <c r="K171" s="8"/>
      <c r="M171" s="2"/>
      <c r="N171" s="5"/>
      <c r="O171" s="5"/>
      <c r="P171" s="8"/>
      <c r="Q171" s="5"/>
      <c r="R171" s="8"/>
      <c r="S171" s="8"/>
      <c r="T171" s="8"/>
      <c r="U171" s="8"/>
      <c r="V171" s="5"/>
      <c r="W171" s="8"/>
    </row>
    <row r="172" spans="1:23" s="1" customFormat="1">
      <c r="A172" s="2"/>
      <c r="B172" s="5"/>
      <c r="C172" s="5"/>
      <c r="D172" s="5"/>
      <c r="E172" s="8"/>
      <c r="F172" s="5"/>
      <c r="G172" s="5"/>
      <c r="H172" s="5"/>
      <c r="I172" s="5"/>
      <c r="J172" s="8"/>
      <c r="K172" s="8"/>
      <c r="M172" s="2"/>
      <c r="N172" s="5"/>
      <c r="O172" s="5"/>
      <c r="P172" s="8"/>
      <c r="Q172" s="5"/>
      <c r="R172" s="8"/>
      <c r="S172" s="8"/>
      <c r="T172" s="8"/>
      <c r="U172" s="8"/>
      <c r="V172" s="5"/>
      <c r="W172" s="8"/>
    </row>
    <row r="173" spans="1:23" s="1" customFormat="1">
      <c r="A173" s="2"/>
      <c r="B173" s="5"/>
      <c r="C173" s="5"/>
      <c r="D173" s="5"/>
      <c r="E173" s="8"/>
      <c r="F173" s="5"/>
      <c r="G173" s="5"/>
      <c r="H173" s="5"/>
      <c r="I173" s="5"/>
      <c r="J173" s="8"/>
      <c r="K173" s="8"/>
      <c r="M173" s="2"/>
      <c r="N173" s="5"/>
      <c r="O173" s="5"/>
      <c r="P173" s="8"/>
      <c r="Q173" s="5"/>
      <c r="R173" s="8"/>
      <c r="S173" s="8"/>
      <c r="T173" s="8"/>
      <c r="U173" s="8"/>
      <c r="V173" s="5"/>
      <c r="W173" s="8"/>
    </row>
    <row r="174" spans="1:23" s="1" customFormat="1">
      <c r="A174" s="2"/>
      <c r="B174" s="5"/>
      <c r="C174" s="5"/>
      <c r="D174" s="5"/>
      <c r="E174" s="8"/>
      <c r="F174" s="5"/>
      <c r="G174" s="5"/>
      <c r="H174" s="5"/>
      <c r="I174" s="5"/>
      <c r="J174" s="8"/>
      <c r="K174" s="8"/>
      <c r="M174" s="2"/>
      <c r="N174" s="5"/>
      <c r="O174" s="5"/>
      <c r="P174" s="8"/>
      <c r="Q174" s="5"/>
      <c r="R174" s="8"/>
      <c r="S174" s="8"/>
      <c r="T174" s="8"/>
      <c r="U174" s="8"/>
      <c r="V174" s="5"/>
      <c r="W174" s="8"/>
    </row>
    <row r="175" spans="1:23" s="1" customFormat="1">
      <c r="A175" s="2"/>
      <c r="B175" s="5"/>
      <c r="C175" s="5"/>
      <c r="D175" s="5"/>
      <c r="E175" s="8"/>
      <c r="F175" s="5"/>
      <c r="G175" s="5"/>
      <c r="H175" s="5"/>
      <c r="I175" s="5"/>
      <c r="J175" s="8"/>
      <c r="K175" s="8"/>
      <c r="M175" s="2"/>
      <c r="N175" s="5"/>
      <c r="O175" s="5"/>
      <c r="P175" s="8"/>
      <c r="Q175" s="5"/>
      <c r="R175" s="8"/>
      <c r="S175" s="8"/>
      <c r="T175" s="8"/>
      <c r="U175" s="8"/>
      <c r="V175" s="5"/>
      <c r="W175" s="8"/>
    </row>
    <row r="176" spans="1:23" s="1" customFormat="1">
      <c r="A176" s="2"/>
      <c r="B176" s="5"/>
      <c r="C176" s="5"/>
      <c r="D176" s="5"/>
      <c r="E176" s="8"/>
      <c r="F176" s="5"/>
      <c r="G176" s="5"/>
      <c r="H176" s="5"/>
      <c r="I176" s="5"/>
      <c r="J176" s="8"/>
      <c r="K176" s="8"/>
      <c r="M176" s="2"/>
      <c r="N176" s="5"/>
      <c r="O176" s="5"/>
      <c r="P176" s="8"/>
      <c r="Q176" s="5"/>
      <c r="R176" s="8"/>
      <c r="S176" s="8"/>
      <c r="T176" s="8"/>
      <c r="U176" s="8"/>
      <c r="V176" s="5"/>
      <c r="W176" s="8"/>
    </row>
    <row r="177" spans="1:23" s="1" customFormat="1">
      <c r="A177" s="2"/>
      <c r="B177" s="5"/>
      <c r="C177" s="5"/>
      <c r="D177" s="5"/>
      <c r="E177" s="8"/>
      <c r="F177" s="5"/>
      <c r="G177" s="5"/>
      <c r="H177" s="5"/>
      <c r="I177" s="5"/>
      <c r="J177" s="8"/>
      <c r="K177" s="8"/>
      <c r="M177" s="2"/>
      <c r="N177" s="5"/>
      <c r="O177" s="5"/>
      <c r="P177" s="8"/>
      <c r="Q177" s="5"/>
      <c r="R177" s="8"/>
      <c r="S177" s="8"/>
      <c r="T177" s="8"/>
      <c r="U177" s="8"/>
      <c r="V177" s="5"/>
      <c r="W177" s="8"/>
    </row>
    <row r="178" spans="1:23" s="1" customFormat="1">
      <c r="A178" s="2"/>
      <c r="B178" s="5"/>
      <c r="C178" s="5"/>
      <c r="D178" s="5"/>
      <c r="E178" s="8"/>
      <c r="F178" s="5"/>
      <c r="G178" s="5"/>
      <c r="H178" s="5"/>
      <c r="I178" s="5"/>
      <c r="J178" s="8"/>
      <c r="K178" s="8"/>
      <c r="M178" s="2"/>
      <c r="N178" s="5"/>
      <c r="O178" s="5"/>
      <c r="P178" s="8"/>
      <c r="Q178" s="5"/>
      <c r="R178" s="8"/>
      <c r="S178" s="8"/>
      <c r="T178" s="8"/>
      <c r="U178" s="8"/>
      <c r="V178" s="5"/>
      <c r="W178" s="8"/>
    </row>
    <row r="179" spans="1:23" s="1" customFormat="1">
      <c r="A179" s="2"/>
      <c r="B179" s="5"/>
      <c r="C179" s="5"/>
      <c r="D179" s="5"/>
      <c r="E179" s="8"/>
      <c r="F179" s="5"/>
      <c r="G179" s="5"/>
      <c r="H179" s="5"/>
      <c r="I179" s="5"/>
      <c r="J179" s="8"/>
      <c r="K179" s="8"/>
      <c r="M179" s="2"/>
      <c r="N179" s="5"/>
      <c r="O179" s="5"/>
      <c r="P179" s="8"/>
      <c r="Q179" s="5"/>
      <c r="R179" s="8"/>
      <c r="S179" s="8"/>
      <c r="T179" s="8"/>
      <c r="U179" s="8"/>
      <c r="V179" s="5"/>
      <c r="W179" s="8"/>
    </row>
    <row r="180" spans="1:23" s="1" customFormat="1">
      <c r="A180" s="2"/>
      <c r="B180" s="5"/>
      <c r="C180" s="5"/>
      <c r="D180" s="5"/>
      <c r="E180" s="8"/>
      <c r="F180" s="5"/>
      <c r="G180" s="5"/>
      <c r="H180" s="5"/>
      <c r="I180" s="5"/>
      <c r="J180" s="8"/>
      <c r="K180" s="8"/>
      <c r="M180" s="2"/>
      <c r="N180" s="5"/>
      <c r="O180" s="5"/>
      <c r="P180" s="8"/>
      <c r="Q180" s="5"/>
      <c r="R180" s="8"/>
      <c r="S180" s="8"/>
      <c r="T180" s="8"/>
      <c r="U180" s="8"/>
      <c r="V180" s="5"/>
      <c r="W180" s="8"/>
    </row>
    <row r="181" spans="1:23" s="1" customFormat="1">
      <c r="A181" s="2"/>
      <c r="B181" s="5"/>
      <c r="C181" s="5"/>
      <c r="D181" s="5"/>
      <c r="E181" s="8"/>
      <c r="F181" s="5"/>
      <c r="G181" s="5"/>
      <c r="H181" s="5"/>
      <c r="I181" s="5"/>
      <c r="J181" s="8"/>
      <c r="K181" s="8"/>
      <c r="M181" s="2"/>
      <c r="N181" s="5"/>
      <c r="O181" s="5"/>
      <c r="P181" s="8"/>
      <c r="Q181" s="5"/>
      <c r="R181" s="8"/>
      <c r="S181" s="8"/>
      <c r="T181" s="8"/>
      <c r="U181" s="8"/>
      <c r="V181" s="5"/>
      <c r="W181" s="8"/>
    </row>
    <row r="182" spans="1:23" s="1" customFormat="1">
      <c r="A182" s="2"/>
      <c r="B182" s="5"/>
      <c r="C182" s="5"/>
      <c r="D182" s="5"/>
      <c r="E182" s="8"/>
      <c r="F182" s="5"/>
      <c r="G182" s="5"/>
      <c r="H182" s="5"/>
      <c r="I182" s="5"/>
      <c r="J182" s="8"/>
      <c r="K182" s="8"/>
      <c r="M182" s="2"/>
      <c r="N182" s="5"/>
      <c r="O182" s="5"/>
      <c r="P182" s="8"/>
      <c r="Q182" s="5"/>
      <c r="R182" s="8"/>
      <c r="S182" s="8"/>
      <c r="T182" s="8"/>
      <c r="U182" s="8"/>
      <c r="V182" s="5"/>
      <c r="W182" s="8"/>
    </row>
    <row r="183" spans="1:23" s="1" customFormat="1">
      <c r="A183" s="2"/>
      <c r="B183" s="5"/>
      <c r="C183" s="5"/>
      <c r="D183" s="5"/>
      <c r="E183" s="8"/>
      <c r="F183" s="5"/>
      <c r="G183" s="5"/>
      <c r="H183" s="5"/>
      <c r="I183" s="5"/>
      <c r="J183" s="8"/>
      <c r="K183" s="8"/>
      <c r="M183" s="2"/>
      <c r="N183" s="5"/>
      <c r="O183" s="5"/>
      <c r="P183" s="8"/>
      <c r="Q183" s="5"/>
      <c r="R183" s="8"/>
      <c r="S183" s="8"/>
      <c r="T183" s="8"/>
      <c r="U183" s="8"/>
      <c r="V183" s="5"/>
      <c r="W183" s="8"/>
    </row>
    <row r="184" spans="1:23" s="1" customFormat="1">
      <c r="A184" s="2"/>
      <c r="B184" s="5"/>
      <c r="C184" s="5"/>
      <c r="D184" s="5"/>
      <c r="E184" s="8"/>
      <c r="F184" s="5"/>
      <c r="G184" s="5"/>
      <c r="H184" s="5"/>
      <c r="I184" s="5"/>
      <c r="J184" s="8"/>
      <c r="K184" s="8"/>
      <c r="M184" s="2"/>
      <c r="N184" s="5"/>
      <c r="O184" s="5"/>
      <c r="P184" s="8"/>
      <c r="Q184" s="5"/>
      <c r="R184" s="8"/>
      <c r="S184" s="8"/>
      <c r="T184" s="8"/>
      <c r="U184" s="8"/>
      <c r="V184" s="5"/>
      <c r="W184" s="8"/>
    </row>
    <row r="185" spans="1:23" s="1" customFormat="1">
      <c r="A185" s="2"/>
      <c r="B185" s="5"/>
      <c r="C185" s="5"/>
      <c r="D185" s="5"/>
      <c r="E185" s="8"/>
      <c r="F185" s="5"/>
      <c r="G185" s="5"/>
      <c r="H185" s="5"/>
      <c r="I185" s="5"/>
      <c r="J185" s="8"/>
      <c r="K185" s="8"/>
      <c r="M185" s="2"/>
      <c r="N185" s="5"/>
      <c r="O185" s="5"/>
      <c r="P185" s="8"/>
      <c r="Q185" s="5"/>
      <c r="R185" s="8"/>
      <c r="S185" s="8"/>
      <c r="T185" s="8"/>
      <c r="U185" s="8"/>
      <c r="V185" s="5"/>
      <c r="W185" s="8"/>
    </row>
    <row r="186" spans="1:23" s="1" customFormat="1">
      <c r="A186" s="2"/>
      <c r="B186" s="5"/>
      <c r="C186" s="5"/>
      <c r="D186" s="5"/>
      <c r="E186" s="8"/>
      <c r="F186" s="5"/>
      <c r="G186" s="5"/>
      <c r="H186" s="5"/>
      <c r="I186" s="5"/>
      <c r="J186" s="8"/>
      <c r="K186" s="8"/>
      <c r="M186" s="2"/>
      <c r="N186" s="5"/>
      <c r="O186" s="5"/>
      <c r="P186" s="8"/>
      <c r="Q186" s="5"/>
      <c r="R186" s="8"/>
      <c r="S186" s="8"/>
      <c r="T186" s="8"/>
      <c r="U186" s="8"/>
      <c r="V186" s="5"/>
      <c r="W186" s="8"/>
    </row>
    <row r="187" spans="1:23" s="1" customFormat="1">
      <c r="A187" s="2"/>
      <c r="B187" s="5"/>
      <c r="C187" s="5"/>
      <c r="D187" s="5"/>
      <c r="E187" s="8"/>
      <c r="F187" s="5"/>
      <c r="G187" s="5"/>
      <c r="H187" s="5"/>
      <c r="I187" s="5"/>
      <c r="J187" s="8"/>
      <c r="K187" s="8"/>
      <c r="M187" s="2"/>
      <c r="N187" s="5"/>
      <c r="O187" s="5"/>
      <c r="P187" s="8"/>
      <c r="Q187" s="5"/>
      <c r="R187" s="8"/>
      <c r="S187" s="8"/>
      <c r="T187" s="8"/>
      <c r="U187" s="8"/>
      <c r="V187" s="5"/>
      <c r="W187" s="8"/>
    </row>
    <row r="188" spans="1:23" s="1" customFormat="1">
      <c r="A188" s="2"/>
      <c r="B188" s="5"/>
      <c r="C188" s="5"/>
      <c r="D188" s="5"/>
      <c r="E188" s="8"/>
      <c r="F188" s="5"/>
      <c r="G188" s="5"/>
      <c r="H188" s="5"/>
      <c r="I188" s="5"/>
      <c r="J188" s="8"/>
      <c r="K188" s="8"/>
      <c r="M188" s="2"/>
      <c r="N188" s="5"/>
      <c r="O188" s="5"/>
      <c r="P188" s="8"/>
      <c r="Q188" s="5"/>
      <c r="R188" s="8"/>
      <c r="S188" s="8"/>
      <c r="T188" s="8"/>
      <c r="U188" s="8"/>
      <c r="V188" s="5"/>
      <c r="W188" s="8"/>
    </row>
    <row r="189" spans="1:23" s="1" customFormat="1">
      <c r="A189" s="2"/>
      <c r="B189" s="5"/>
      <c r="C189" s="5"/>
      <c r="D189" s="5"/>
      <c r="E189" s="8"/>
      <c r="F189" s="5"/>
      <c r="G189" s="5"/>
      <c r="H189" s="5"/>
      <c r="I189" s="5"/>
      <c r="J189" s="8"/>
      <c r="K189" s="8"/>
      <c r="M189" s="2"/>
      <c r="N189" s="5"/>
      <c r="O189" s="5"/>
      <c r="P189" s="8"/>
      <c r="Q189" s="5"/>
      <c r="R189" s="8"/>
      <c r="S189" s="8"/>
      <c r="T189" s="8"/>
      <c r="U189" s="8"/>
      <c r="V189" s="5"/>
      <c r="W189" s="8"/>
    </row>
    <row r="190" spans="1:23" s="1" customFormat="1">
      <c r="A190" s="2"/>
      <c r="B190" s="5"/>
      <c r="C190" s="5"/>
      <c r="D190" s="5"/>
      <c r="E190" s="8"/>
      <c r="F190" s="5"/>
      <c r="G190" s="5"/>
      <c r="H190" s="5"/>
      <c r="I190" s="5"/>
      <c r="J190" s="8"/>
      <c r="K190" s="8"/>
      <c r="M190" s="2"/>
      <c r="N190" s="5"/>
      <c r="O190" s="5"/>
      <c r="P190" s="8"/>
      <c r="Q190" s="5"/>
      <c r="R190" s="8"/>
      <c r="S190" s="8"/>
      <c r="T190" s="8"/>
      <c r="U190" s="8"/>
      <c r="V190" s="5"/>
      <c r="W190" s="8"/>
    </row>
    <row r="191" spans="1:23" s="1" customFormat="1">
      <c r="A191" s="2"/>
      <c r="B191" s="5"/>
      <c r="C191" s="5"/>
      <c r="D191" s="5"/>
      <c r="E191" s="8"/>
      <c r="F191" s="5"/>
      <c r="G191" s="5"/>
      <c r="H191" s="5"/>
      <c r="I191" s="5"/>
      <c r="J191" s="8"/>
      <c r="K191" s="8"/>
      <c r="M191" s="2"/>
      <c r="N191" s="5"/>
      <c r="O191" s="5"/>
      <c r="P191" s="8"/>
      <c r="Q191" s="5"/>
      <c r="R191" s="8"/>
      <c r="S191" s="8"/>
      <c r="T191" s="8"/>
      <c r="U191" s="8"/>
      <c r="V191" s="5"/>
      <c r="W191" s="8"/>
    </row>
    <row r="192" spans="1:23" s="1" customFormat="1">
      <c r="A192" s="2"/>
      <c r="B192" s="5"/>
      <c r="C192" s="5"/>
      <c r="D192" s="5"/>
      <c r="E192" s="8"/>
      <c r="F192" s="5"/>
      <c r="G192" s="5"/>
      <c r="H192" s="5"/>
      <c r="I192" s="5"/>
      <c r="J192" s="8"/>
      <c r="K192" s="8"/>
      <c r="M192" s="2"/>
      <c r="N192" s="5"/>
      <c r="O192" s="5"/>
      <c r="P192" s="8"/>
      <c r="Q192" s="5"/>
      <c r="R192" s="8"/>
      <c r="S192" s="8"/>
      <c r="T192" s="8"/>
      <c r="U192" s="8"/>
      <c r="V192" s="5"/>
      <c r="W192" s="8"/>
    </row>
    <row r="193" spans="1:23" s="1" customFormat="1">
      <c r="A193" s="2"/>
      <c r="B193" s="5"/>
      <c r="C193" s="5"/>
      <c r="D193" s="5"/>
      <c r="E193" s="8"/>
      <c r="F193" s="5"/>
      <c r="G193" s="5"/>
      <c r="H193" s="5"/>
      <c r="I193" s="5"/>
      <c r="J193" s="8"/>
      <c r="K193" s="8"/>
      <c r="M193" s="2"/>
      <c r="N193" s="5"/>
      <c r="O193" s="5"/>
      <c r="P193" s="8"/>
      <c r="Q193" s="5"/>
      <c r="R193" s="8"/>
      <c r="S193" s="8"/>
      <c r="T193" s="8"/>
      <c r="U193" s="8"/>
      <c r="V193" s="5"/>
      <c r="W193" s="8"/>
    </row>
    <row r="194" spans="1:23" s="1" customFormat="1">
      <c r="A194" s="2"/>
      <c r="B194" s="5"/>
      <c r="C194" s="5"/>
      <c r="D194" s="5"/>
      <c r="E194" s="8"/>
      <c r="F194" s="5"/>
      <c r="G194" s="5"/>
      <c r="H194" s="5"/>
      <c r="I194" s="5"/>
      <c r="J194" s="8"/>
      <c r="K194" s="8"/>
      <c r="M194" s="2"/>
      <c r="N194" s="5"/>
      <c r="O194" s="5"/>
      <c r="P194" s="8"/>
      <c r="Q194" s="5"/>
      <c r="R194" s="8"/>
      <c r="S194" s="8"/>
      <c r="T194" s="8"/>
      <c r="U194" s="8"/>
      <c r="V194" s="5"/>
      <c r="W194" s="8"/>
    </row>
    <row r="195" spans="1:23" s="1" customFormat="1">
      <c r="A195" s="2"/>
      <c r="B195" s="5"/>
      <c r="C195" s="5"/>
      <c r="D195" s="5"/>
      <c r="E195" s="8"/>
      <c r="F195" s="5"/>
      <c r="G195" s="5"/>
      <c r="H195" s="5"/>
      <c r="I195" s="5"/>
      <c r="J195" s="8"/>
      <c r="K195" s="8"/>
      <c r="M195" s="2"/>
      <c r="N195" s="5"/>
      <c r="O195" s="5"/>
      <c r="P195" s="8"/>
      <c r="Q195" s="5"/>
      <c r="R195" s="8"/>
      <c r="S195" s="8"/>
      <c r="T195" s="8"/>
      <c r="U195" s="8"/>
      <c r="V195" s="5"/>
      <c r="W195" s="8"/>
    </row>
    <row r="196" spans="1:23" s="1" customFormat="1">
      <c r="A196" s="2"/>
      <c r="B196" s="5"/>
      <c r="C196" s="5"/>
      <c r="D196" s="5"/>
      <c r="E196" s="8"/>
      <c r="F196" s="5"/>
      <c r="G196" s="5"/>
      <c r="H196" s="5"/>
      <c r="I196" s="5"/>
      <c r="J196" s="8"/>
      <c r="K196" s="8"/>
      <c r="M196" s="2"/>
      <c r="N196" s="5"/>
      <c r="O196" s="5"/>
      <c r="P196" s="8"/>
      <c r="Q196" s="5"/>
      <c r="R196" s="8"/>
      <c r="S196" s="8"/>
      <c r="T196" s="8"/>
      <c r="U196" s="8"/>
      <c r="V196" s="5"/>
      <c r="W196" s="8"/>
    </row>
    <row r="197" spans="1:23" s="1" customFormat="1">
      <c r="A197" s="2"/>
      <c r="B197" s="5"/>
      <c r="C197" s="5"/>
      <c r="D197" s="5"/>
      <c r="E197" s="8"/>
      <c r="F197" s="5"/>
      <c r="G197" s="5"/>
      <c r="H197" s="5"/>
      <c r="I197" s="5"/>
      <c r="J197" s="8"/>
      <c r="K197" s="8"/>
      <c r="M197" s="2"/>
      <c r="N197" s="5"/>
      <c r="O197" s="5"/>
      <c r="P197" s="8"/>
      <c r="Q197" s="5"/>
      <c r="R197" s="8"/>
      <c r="S197" s="8"/>
      <c r="T197" s="8"/>
      <c r="U197" s="8"/>
      <c r="V197" s="5"/>
      <c r="W197" s="8"/>
    </row>
    <row r="198" spans="1:23" s="1" customFormat="1">
      <c r="A198" s="2"/>
      <c r="B198" s="5"/>
      <c r="C198" s="5"/>
      <c r="D198" s="5"/>
      <c r="E198" s="8"/>
      <c r="F198" s="5"/>
      <c r="G198" s="5"/>
      <c r="H198" s="5"/>
      <c r="I198" s="5"/>
      <c r="J198" s="8"/>
      <c r="K198" s="8"/>
      <c r="M198" s="2"/>
      <c r="N198" s="5"/>
      <c r="O198" s="5"/>
      <c r="P198" s="8"/>
      <c r="Q198" s="5"/>
      <c r="R198" s="8"/>
      <c r="S198" s="8"/>
      <c r="T198" s="8"/>
      <c r="U198" s="8"/>
      <c r="V198" s="5"/>
      <c r="W198" s="8"/>
    </row>
    <row r="199" spans="1:23" s="1" customFormat="1">
      <c r="A199" s="2"/>
      <c r="B199" s="5"/>
      <c r="C199" s="5"/>
      <c r="D199" s="5"/>
      <c r="E199" s="8"/>
      <c r="F199" s="5"/>
      <c r="G199" s="5"/>
      <c r="H199" s="5"/>
      <c r="I199" s="5"/>
      <c r="J199" s="8"/>
      <c r="K199" s="8"/>
      <c r="M199" s="2"/>
      <c r="N199" s="5"/>
      <c r="O199" s="5"/>
      <c r="P199" s="8"/>
      <c r="Q199" s="5"/>
      <c r="R199" s="8"/>
      <c r="S199" s="8"/>
      <c r="T199" s="8"/>
      <c r="U199" s="8"/>
      <c r="V199" s="5"/>
      <c r="W199" s="8"/>
    </row>
    <row r="200" spans="1:23" s="1" customFormat="1">
      <c r="A200" s="2"/>
      <c r="B200" s="5"/>
      <c r="C200" s="5"/>
      <c r="D200" s="5"/>
      <c r="E200" s="8"/>
      <c r="F200" s="5"/>
      <c r="G200" s="5"/>
      <c r="H200" s="5"/>
      <c r="I200" s="5"/>
      <c r="J200" s="8"/>
      <c r="K200" s="8"/>
      <c r="M200" s="2"/>
      <c r="N200" s="5"/>
      <c r="O200" s="5"/>
      <c r="P200" s="8"/>
      <c r="Q200" s="5"/>
      <c r="R200" s="8"/>
      <c r="S200" s="8"/>
      <c r="T200" s="8"/>
      <c r="U200" s="8"/>
      <c r="V200" s="5"/>
      <c r="W200" s="8"/>
    </row>
    <row r="201" spans="1:23" s="1" customFormat="1">
      <c r="A201" s="2"/>
      <c r="B201" s="5"/>
      <c r="C201" s="5"/>
      <c r="D201" s="5"/>
      <c r="E201" s="8"/>
      <c r="F201" s="5"/>
      <c r="G201" s="5"/>
      <c r="H201" s="5"/>
      <c r="I201" s="5"/>
      <c r="J201" s="8"/>
      <c r="K201" s="8"/>
      <c r="M201" s="2"/>
      <c r="N201" s="5"/>
      <c r="O201" s="5"/>
      <c r="P201" s="8"/>
      <c r="Q201" s="5"/>
      <c r="R201" s="8"/>
      <c r="S201" s="8"/>
      <c r="T201" s="8"/>
      <c r="U201" s="8"/>
      <c r="V201" s="5"/>
      <c r="W201" s="8"/>
    </row>
    <row r="202" spans="1:23" s="1" customFormat="1">
      <c r="A202" s="2"/>
      <c r="B202" s="5"/>
      <c r="C202" s="5"/>
      <c r="D202" s="5"/>
      <c r="E202" s="8"/>
      <c r="F202" s="5"/>
      <c r="G202" s="5"/>
      <c r="H202" s="5"/>
      <c r="I202" s="5"/>
      <c r="J202" s="8"/>
      <c r="K202" s="8"/>
      <c r="M202" s="2"/>
      <c r="N202" s="5"/>
      <c r="O202" s="5"/>
      <c r="P202" s="8"/>
      <c r="Q202" s="5"/>
      <c r="R202" s="8"/>
      <c r="S202" s="8"/>
      <c r="T202" s="8"/>
      <c r="U202" s="8"/>
      <c r="V202" s="5"/>
      <c r="W202" s="8"/>
    </row>
    <row r="203" spans="1:23" s="1" customFormat="1">
      <c r="A203" s="2"/>
      <c r="B203" s="5"/>
      <c r="C203" s="5"/>
      <c r="D203" s="5"/>
      <c r="E203" s="8"/>
      <c r="F203" s="5"/>
      <c r="G203" s="5"/>
      <c r="H203" s="5"/>
      <c r="I203" s="5"/>
      <c r="J203" s="8"/>
      <c r="K203" s="8"/>
      <c r="M203" s="2"/>
      <c r="N203" s="5"/>
      <c r="O203" s="5"/>
      <c r="P203" s="8"/>
      <c r="Q203" s="5"/>
      <c r="R203" s="8"/>
      <c r="S203" s="8"/>
      <c r="T203" s="8"/>
      <c r="U203" s="8"/>
      <c r="V203" s="5"/>
      <c r="W203" s="8"/>
    </row>
    <row r="204" spans="1:23" s="1" customFormat="1">
      <c r="A204" s="2"/>
      <c r="B204" s="5"/>
      <c r="C204" s="5"/>
      <c r="D204" s="5"/>
      <c r="E204" s="8"/>
      <c r="F204" s="5"/>
      <c r="G204" s="5"/>
      <c r="H204" s="5"/>
      <c r="I204" s="5"/>
      <c r="J204" s="8"/>
      <c r="K204" s="8"/>
      <c r="M204" s="2"/>
      <c r="N204" s="5"/>
      <c r="O204" s="5"/>
      <c r="P204" s="8"/>
      <c r="Q204" s="5"/>
      <c r="R204" s="8"/>
      <c r="S204" s="8"/>
      <c r="T204" s="8"/>
      <c r="U204" s="8"/>
      <c r="V204" s="5"/>
      <c r="W204" s="8"/>
    </row>
    <row r="205" spans="1:23" s="1" customFormat="1">
      <c r="A205" s="2"/>
      <c r="B205" s="5"/>
      <c r="C205" s="5"/>
      <c r="D205" s="5"/>
      <c r="E205" s="8"/>
      <c r="F205" s="5"/>
      <c r="G205" s="5"/>
      <c r="H205" s="5"/>
      <c r="I205" s="5"/>
      <c r="J205" s="8"/>
      <c r="K205" s="8"/>
      <c r="M205" s="2"/>
      <c r="N205" s="5"/>
      <c r="O205" s="5"/>
      <c r="P205" s="8"/>
      <c r="Q205" s="5"/>
      <c r="R205" s="8"/>
      <c r="S205" s="8"/>
      <c r="T205" s="8"/>
      <c r="U205" s="8"/>
      <c r="V205" s="5"/>
      <c r="W205" s="8"/>
    </row>
    <row r="206" spans="1:23" s="1" customFormat="1">
      <c r="A206" s="2"/>
      <c r="B206" s="5"/>
      <c r="C206" s="5"/>
      <c r="D206" s="5"/>
      <c r="E206" s="8"/>
      <c r="F206" s="5"/>
      <c r="G206" s="5"/>
      <c r="H206" s="5"/>
      <c r="I206" s="5"/>
      <c r="J206" s="8"/>
      <c r="K206" s="8"/>
      <c r="M206" s="2"/>
      <c r="N206" s="5"/>
      <c r="O206" s="5"/>
      <c r="P206" s="8"/>
      <c r="Q206" s="5"/>
      <c r="R206" s="8"/>
      <c r="S206" s="8"/>
      <c r="T206" s="8"/>
      <c r="U206" s="8"/>
      <c r="V206" s="5"/>
      <c r="W206" s="8"/>
    </row>
    <row r="207" spans="1:23" s="1" customFormat="1">
      <c r="A207" s="2"/>
      <c r="B207" s="5"/>
      <c r="C207" s="5"/>
      <c r="D207" s="5"/>
      <c r="E207" s="8"/>
      <c r="F207" s="5"/>
      <c r="G207" s="5"/>
      <c r="H207" s="5"/>
      <c r="I207" s="5"/>
      <c r="J207" s="8"/>
      <c r="K207" s="8"/>
      <c r="M207" s="2"/>
      <c r="N207" s="5"/>
      <c r="O207" s="5"/>
      <c r="P207" s="8"/>
      <c r="Q207" s="5"/>
      <c r="R207" s="8"/>
      <c r="S207" s="8"/>
      <c r="T207" s="8"/>
      <c r="U207" s="8"/>
      <c r="V207" s="5"/>
      <c r="W207" s="8"/>
    </row>
    <row r="208" spans="1:23" s="1" customFormat="1">
      <c r="A208" s="2"/>
      <c r="B208" s="5"/>
      <c r="C208" s="5"/>
      <c r="D208" s="5"/>
      <c r="E208" s="8"/>
      <c r="F208" s="5"/>
      <c r="G208" s="5"/>
      <c r="H208" s="5"/>
      <c r="I208" s="5"/>
      <c r="J208" s="8"/>
      <c r="K208" s="8"/>
      <c r="M208" s="2"/>
      <c r="N208" s="5"/>
      <c r="O208" s="5"/>
      <c r="P208" s="8"/>
      <c r="Q208" s="5"/>
      <c r="R208" s="8"/>
      <c r="S208" s="8"/>
      <c r="T208" s="8"/>
      <c r="U208" s="8"/>
      <c r="V208" s="5"/>
      <c r="W208" s="8"/>
    </row>
    <row r="209" spans="1:23" s="1" customFormat="1">
      <c r="A209" s="2"/>
      <c r="B209" s="5"/>
      <c r="C209" s="5"/>
      <c r="D209" s="5"/>
      <c r="E209" s="8"/>
      <c r="F209" s="5"/>
      <c r="G209" s="5"/>
      <c r="H209" s="5"/>
      <c r="I209" s="5"/>
      <c r="J209" s="8"/>
      <c r="K209" s="8"/>
      <c r="M209" s="2"/>
      <c r="N209" s="5"/>
      <c r="O209" s="5"/>
      <c r="P209" s="8"/>
      <c r="Q209" s="5"/>
      <c r="R209" s="8"/>
      <c r="S209" s="8"/>
      <c r="T209" s="8"/>
      <c r="U209" s="8"/>
      <c r="V209" s="5"/>
      <c r="W209" s="8"/>
    </row>
    <row r="210" spans="1:23" s="1" customFormat="1">
      <c r="A210" s="2"/>
      <c r="B210" s="5"/>
      <c r="C210" s="5"/>
      <c r="D210" s="5"/>
      <c r="E210" s="8"/>
      <c r="F210" s="5"/>
      <c r="G210" s="5"/>
      <c r="H210" s="5"/>
      <c r="I210" s="5"/>
      <c r="J210" s="8"/>
      <c r="K210" s="8"/>
      <c r="M210" s="2"/>
      <c r="N210" s="5"/>
      <c r="O210" s="5"/>
      <c r="P210" s="8"/>
      <c r="Q210" s="5"/>
      <c r="R210" s="8"/>
      <c r="S210" s="8"/>
      <c r="T210" s="8"/>
      <c r="U210" s="8"/>
      <c r="V210" s="5"/>
      <c r="W210" s="8"/>
    </row>
    <row r="211" spans="1:23" s="1" customFormat="1">
      <c r="A211" s="2"/>
      <c r="B211" s="5"/>
      <c r="C211" s="5"/>
      <c r="D211" s="5"/>
      <c r="E211" s="8"/>
      <c r="F211" s="5"/>
      <c r="G211" s="5"/>
      <c r="H211" s="5"/>
      <c r="I211" s="5"/>
      <c r="J211" s="8"/>
      <c r="K211" s="8"/>
      <c r="M211" s="2"/>
      <c r="N211" s="5"/>
      <c r="O211" s="5"/>
      <c r="P211" s="8"/>
      <c r="Q211" s="5"/>
      <c r="R211" s="8"/>
      <c r="S211" s="8"/>
      <c r="T211" s="8"/>
      <c r="U211" s="8"/>
      <c r="V211" s="5"/>
      <c r="W211" s="8"/>
    </row>
    <row r="212" spans="1:23" s="1" customFormat="1">
      <c r="A212" s="2"/>
      <c r="B212" s="5"/>
      <c r="C212" s="5"/>
      <c r="D212" s="5"/>
      <c r="E212" s="8"/>
      <c r="F212" s="5"/>
      <c r="G212" s="5"/>
      <c r="H212" s="5"/>
      <c r="I212" s="5"/>
      <c r="J212" s="8"/>
      <c r="K212" s="8"/>
      <c r="M212" s="2"/>
      <c r="N212" s="5"/>
      <c r="O212" s="5"/>
      <c r="P212" s="8"/>
      <c r="Q212" s="5"/>
      <c r="R212" s="8"/>
      <c r="S212" s="8"/>
      <c r="T212" s="8"/>
      <c r="U212" s="8"/>
      <c r="V212" s="5"/>
      <c r="W212" s="8"/>
    </row>
  </sheetData>
  <customSheetViews>
    <customSheetView guid="{6A2866EB-7D49-11D3-A318-00A0C9C759EC}" showPageBreaks="1" printArea="1" showRuler="0">
      <selection activeCell="A5" sqref="A5:K5"/>
      <colBreaks count="3" manualBreakCount="3">
        <brk id="11" max="1048575" man="1"/>
        <brk id="20" max="54" man="1"/>
        <brk id="31" max="1048575" man="1"/>
      </colBreaks>
      <pageMargins left="0.59055118110236227" right="0.59055118110236227" top="0.98425196850393704" bottom="0.39370078740157483" header="0.51181102362204722" footer="0.31496062992125984"/>
      <pageSetup paperSize="9" firstPageNumber="51" orientation="portrait" useFirstPageNumber="1" horizontalDpi="0" verticalDpi="300" r:id="rId1"/>
      <headerFooter alignWithMargins="0"/>
    </customSheetView>
  </customSheetViews>
  <mergeCells count="4">
    <mergeCell ref="B6:E6"/>
    <mergeCell ref="F6:J6"/>
    <mergeCell ref="N6:P6"/>
    <mergeCell ref="T6:V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firstPageNumber="104" orientation="portrait" useFirstPageNumber="1" r:id="rId2"/>
  <headerFooter alignWithMargins="0">
    <oddFooter>&amp;C&amp;P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1"/>
  <sheetViews>
    <sheetView showGridLines="0" topLeftCell="A22" zoomScaleNormal="100" workbookViewId="0">
      <selection activeCell="S45" sqref="S45"/>
    </sheetView>
  </sheetViews>
  <sheetFormatPr baseColWidth="10" defaultColWidth="9.28515625" defaultRowHeight="11.25"/>
  <cols>
    <col min="1" max="1" width="6.42578125" style="9" customWidth="1"/>
    <col min="2" max="2" width="7.5703125" style="5" customWidth="1"/>
    <col min="3" max="3" width="9.140625" style="5" customWidth="1"/>
    <col min="4" max="4" width="7.85546875" style="5" customWidth="1"/>
    <col min="5" max="5" width="7.85546875" style="8" customWidth="1"/>
    <col min="6" max="6" width="8.42578125" style="5" customWidth="1"/>
    <col min="7" max="7" width="8" style="5" customWidth="1"/>
    <col min="8" max="8" width="8.28515625" style="5" customWidth="1"/>
    <col min="9" max="9" width="6.28515625" style="5" customWidth="1"/>
    <col min="10" max="10" width="7.85546875" style="8" customWidth="1"/>
    <col min="11" max="11" width="11" style="8" customWidth="1"/>
    <col min="12" max="12" width="5.85546875" style="302" customWidth="1"/>
    <col min="13" max="13" width="4.140625" style="3" customWidth="1"/>
    <col min="14" max="14" width="8" style="9" customWidth="1"/>
    <col min="15" max="15" width="8.7109375" style="5" customWidth="1"/>
    <col min="16" max="16" width="9.140625" style="5" customWidth="1"/>
    <col min="17" max="17" width="7.85546875" style="8" customWidth="1"/>
    <col min="18" max="18" width="8.85546875" style="5" customWidth="1"/>
    <col min="19" max="19" width="10.7109375" style="8" customWidth="1"/>
    <col min="20" max="20" width="11.140625" style="8" customWidth="1"/>
    <col min="21" max="21" width="26.42578125" style="3" customWidth="1"/>
    <col min="22" max="22" width="2.85546875" style="3" customWidth="1"/>
    <col min="23" max="16384" width="9.28515625" style="3"/>
  </cols>
  <sheetData>
    <row r="1" spans="1:20" s="64" customFormat="1" ht="19.5">
      <c r="A1" s="64" t="s">
        <v>106</v>
      </c>
      <c r="L1" s="338"/>
      <c r="N1" s="64" t="s">
        <v>106</v>
      </c>
    </row>
    <row r="2" spans="1:20" s="68" customFormat="1" ht="11.25" customHeight="1">
      <c r="A2" s="69"/>
      <c r="B2" s="66"/>
      <c r="C2" s="66"/>
      <c r="D2" s="66"/>
      <c r="E2" s="67"/>
      <c r="F2" s="66"/>
      <c r="G2" s="66"/>
      <c r="H2" s="66"/>
      <c r="I2" s="66"/>
      <c r="J2" s="67"/>
      <c r="K2" s="67"/>
      <c r="L2" s="339"/>
      <c r="N2" s="69"/>
      <c r="O2" s="66"/>
      <c r="P2" s="66"/>
      <c r="Q2" s="67"/>
      <c r="R2" s="66"/>
      <c r="S2" s="67"/>
      <c r="T2" s="67"/>
    </row>
    <row r="3" spans="1:20" s="68" customFormat="1" ht="14.25" customHeight="1">
      <c r="A3" s="69" t="s">
        <v>124</v>
      </c>
      <c r="B3" s="66"/>
      <c r="C3" s="66"/>
      <c r="D3" s="66"/>
      <c r="E3" s="67"/>
      <c r="F3" s="66"/>
      <c r="G3" s="66"/>
      <c r="H3" s="66"/>
      <c r="I3" s="66"/>
      <c r="J3" s="67"/>
      <c r="K3" s="67"/>
      <c r="L3" s="339"/>
      <c r="N3" s="69" t="s">
        <v>124</v>
      </c>
      <c r="O3" s="66"/>
      <c r="P3" s="66"/>
      <c r="Q3" s="67"/>
      <c r="R3" s="66"/>
      <c r="S3" s="67"/>
      <c r="T3" s="67"/>
    </row>
    <row r="4" spans="1:20" ht="12" customHeight="1" thickBot="1">
      <c r="A4" s="154"/>
      <c r="B4" s="83"/>
      <c r="C4" s="83"/>
      <c r="D4" s="83"/>
      <c r="E4" s="155"/>
      <c r="F4" s="83"/>
      <c r="G4" s="83"/>
      <c r="H4" s="83"/>
      <c r="I4" s="83"/>
      <c r="J4" s="155"/>
      <c r="K4" s="155"/>
      <c r="L4" s="340"/>
      <c r="N4" s="136"/>
      <c r="O4" s="83"/>
      <c r="P4" s="83"/>
      <c r="Q4" s="155"/>
      <c r="R4" s="83"/>
      <c r="S4" s="155"/>
      <c r="T4" s="155"/>
    </row>
    <row r="5" spans="1:20" ht="15" thickTop="1">
      <c r="A5" s="151"/>
      <c r="B5" s="151" t="s">
        <v>121</v>
      </c>
      <c r="C5" s="152"/>
      <c r="D5" s="152"/>
      <c r="E5" s="153"/>
      <c r="F5" s="152"/>
      <c r="G5" s="152"/>
      <c r="H5" s="152"/>
      <c r="I5" s="152"/>
      <c r="J5" s="153"/>
      <c r="K5" s="153"/>
      <c r="L5" s="340"/>
      <c r="N5" s="151"/>
      <c r="O5" s="553" t="s">
        <v>122</v>
      </c>
      <c r="P5" s="553"/>
      <c r="Q5" s="553"/>
      <c r="R5" s="553"/>
      <c r="S5" s="553"/>
      <c r="T5" s="151"/>
    </row>
    <row r="6" spans="1:20" ht="14.25" customHeight="1">
      <c r="A6" s="138"/>
      <c r="B6" s="550" t="s">
        <v>64</v>
      </c>
      <c r="C6" s="550"/>
      <c r="D6" s="550"/>
      <c r="E6" s="551"/>
      <c r="F6" s="550" t="s">
        <v>65</v>
      </c>
      <c r="G6" s="550"/>
      <c r="H6" s="550"/>
      <c r="I6" s="550"/>
      <c r="J6" s="551"/>
      <c r="K6" s="148"/>
      <c r="L6" s="340"/>
      <c r="N6" s="149"/>
      <c r="O6" s="550" t="s">
        <v>17</v>
      </c>
      <c r="P6" s="550"/>
      <c r="Q6" s="551"/>
      <c r="R6" s="182"/>
      <c r="S6" s="181"/>
      <c r="T6" s="138"/>
    </row>
    <row r="7" spans="1:20" s="11" customFormat="1" ht="35.450000000000003" customHeight="1" thickBot="1">
      <c r="A7" s="139"/>
      <c r="B7" s="140" t="s">
        <v>7</v>
      </c>
      <c r="C7" s="142" t="s">
        <v>15</v>
      </c>
      <c r="D7" s="140" t="s">
        <v>9</v>
      </c>
      <c r="E7" s="145" t="s">
        <v>16</v>
      </c>
      <c r="F7" s="140" t="s">
        <v>11</v>
      </c>
      <c r="G7" s="140" t="s">
        <v>10</v>
      </c>
      <c r="H7" s="142" t="s">
        <v>19</v>
      </c>
      <c r="I7" s="140" t="s">
        <v>12</v>
      </c>
      <c r="J7" s="145" t="s">
        <v>16</v>
      </c>
      <c r="K7" s="141" t="s">
        <v>69</v>
      </c>
      <c r="L7" s="341"/>
      <c r="N7" s="139"/>
      <c r="O7" s="140" t="s">
        <v>7</v>
      </c>
      <c r="P7" s="140" t="s">
        <v>70</v>
      </c>
      <c r="Q7" s="159" t="s">
        <v>16</v>
      </c>
      <c r="R7" s="183" t="s">
        <v>8</v>
      </c>
      <c r="S7" s="159" t="s">
        <v>18</v>
      </c>
      <c r="T7" s="143" t="s">
        <v>0</v>
      </c>
    </row>
    <row r="8" spans="1:20" s="15" customFormat="1" ht="14.25" customHeight="1" thickTop="1">
      <c r="A8" s="115">
        <v>2001</v>
      </c>
      <c r="B8" s="176">
        <v>5.8</v>
      </c>
      <c r="C8" s="99">
        <v>5.4</v>
      </c>
      <c r="D8" s="176">
        <v>2.1</v>
      </c>
      <c r="E8" s="176">
        <v>5.8</v>
      </c>
      <c r="F8" s="176">
        <v>4.4000000000000004</v>
      </c>
      <c r="G8" s="176">
        <v>5.8</v>
      </c>
      <c r="H8" s="176">
        <v>4.0999999999999996</v>
      </c>
      <c r="I8" s="177" t="s">
        <v>14</v>
      </c>
      <c r="J8" s="176">
        <v>5.0999999999999996</v>
      </c>
      <c r="K8" s="178">
        <v>5.7</v>
      </c>
      <c r="L8" s="342"/>
      <c r="N8" s="115">
        <f t="shared" ref="N8" si="0">A8</f>
        <v>2001</v>
      </c>
      <c r="O8" s="176">
        <v>4.5</v>
      </c>
      <c r="P8" s="176">
        <v>7.5</v>
      </c>
      <c r="Q8" s="176">
        <v>4.7</v>
      </c>
      <c r="R8" s="176">
        <v>4.9000000000000004</v>
      </c>
      <c r="S8" s="179">
        <v>4.7</v>
      </c>
      <c r="T8" s="178">
        <v>5.5</v>
      </c>
    </row>
    <row r="9" spans="1:20" s="15" customFormat="1" ht="12" customHeight="1">
      <c r="A9" s="13">
        <v>2002</v>
      </c>
      <c r="B9" s="48">
        <v>5.7</v>
      </c>
      <c r="C9" s="41">
        <v>6.91</v>
      </c>
      <c r="D9" s="48">
        <v>12.42</v>
      </c>
      <c r="E9" s="48">
        <v>5.81</v>
      </c>
      <c r="F9" s="48">
        <v>3.74</v>
      </c>
      <c r="G9" s="48">
        <v>5.75</v>
      </c>
      <c r="H9" s="48">
        <v>0.81247000000000003</v>
      </c>
      <c r="I9" s="51" t="s">
        <v>14</v>
      </c>
      <c r="J9" s="48">
        <v>4.47</v>
      </c>
      <c r="K9" s="49">
        <v>5.62</v>
      </c>
      <c r="L9" s="342"/>
      <c r="N9" s="13">
        <f t="shared" ref="N9:N14" si="1">A9</f>
        <v>2002</v>
      </c>
      <c r="O9" s="48">
        <v>4.4800000000000004</v>
      </c>
      <c r="P9" s="48">
        <v>6.37</v>
      </c>
      <c r="Q9" s="48">
        <v>4.58</v>
      </c>
      <c r="R9" s="48">
        <v>3.91</v>
      </c>
      <c r="S9" s="50">
        <v>4.54</v>
      </c>
      <c r="T9" s="49">
        <v>5.49</v>
      </c>
    </row>
    <row r="10" spans="1:20" s="15" customFormat="1" ht="12" customHeight="1">
      <c r="A10" s="115">
        <v>2003</v>
      </c>
      <c r="B10" s="176">
        <v>6.45</v>
      </c>
      <c r="C10" s="99">
        <v>8.84</v>
      </c>
      <c r="D10" s="176">
        <v>6.97</v>
      </c>
      <c r="E10" s="176">
        <v>6.48</v>
      </c>
      <c r="F10" s="176">
        <v>3.21</v>
      </c>
      <c r="G10" s="176">
        <v>5.38</v>
      </c>
      <c r="H10" s="176">
        <v>1.2230612700000001</v>
      </c>
      <c r="I10" s="177" t="s">
        <v>14</v>
      </c>
      <c r="J10" s="176">
        <v>4.0599999999999996</v>
      </c>
      <c r="K10" s="178">
        <v>6.16</v>
      </c>
      <c r="L10" s="342"/>
      <c r="N10" s="115">
        <f t="shared" si="1"/>
        <v>2003</v>
      </c>
      <c r="O10" s="176">
        <v>4.21</v>
      </c>
      <c r="P10" s="176">
        <v>5.36</v>
      </c>
      <c r="Q10" s="176">
        <v>4.2699999999999996</v>
      </c>
      <c r="R10" s="176">
        <v>2.69</v>
      </c>
      <c r="S10" s="179">
        <v>4.1900000000000004</v>
      </c>
      <c r="T10" s="178">
        <v>5.94</v>
      </c>
    </row>
    <row r="11" spans="1:20" s="15" customFormat="1" ht="12" customHeight="1">
      <c r="A11" s="13">
        <v>2004</v>
      </c>
      <c r="B11" s="48">
        <v>6.82</v>
      </c>
      <c r="C11" s="41">
        <v>7.48</v>
      </c>
      <c r="D11" s="48">
        <v>5.82</v>
      </c>
      <c r="E11" s="48">
        <v>6.82</v>
      </c>
      <c r="F11" s="48">
        <v>2.6</v>
      </c>
      <c r="G11" s="48">
        <v>7.89</v>
      </c>
      <c r="H11" s="48">
        <v>1.1220000000000001</v>
      </c>
      <c r="I11" s="51" t="s">
        <v>14</v>
      </c>
      <c r="J11" s="48">
        <v>5.46</v>
      </c>
      <c r="K11" s="49">
        <v>6.65</v>
      </c>
      <c r="L11" s="342"/>
      <c r="N11" s="13">
        <f t="shared" si="1"/>
        <v>2004</v>
      </c>
      <c r="O11" s="48">
        <v>4.08</v>
      </c>
      <c r="P11" s="48">
        <v>4.3099999999999996</v>
      </c>
      <c r="Q11" s="48">
        <v>4.09</v>
      </c>
      <c r="R11" s="48">
        <v>2.7</v>
      </c>
      <c r="S11" s="50">
        <v>4.04</v>
      </c>
      <c r="T11" s="49">
        <v>6.4</v>
      </c>
    </row>
    <row r="12" spans="1:20" s="15" customFormat="1" ht="12" customHeight="1">
      <c r="A12" s="115">
        <v>2005</v>
      </c>
      <c r="B12" s="176">
        <v>7.29</v>
      </c>
      <c r="C12" s="99">
        <v>9.98</v>
      </c>
      <c r="D12" s="176">
        <v>12.47</v>
      </c>
      <c r="E12" s="176">
        <v>7.38</v>
      </c>
      <c r="F12" s="176">
        <v>2.31</v>
      </c>
      <c r="G12" s="176">
        <v>15.53</v>
      </c>
      <c r="H12" s="176">
        <v>0.83960000000000001</v>
      </c>
      <c r="I12" s="177" t="s">
        <v>14</v>
      </c>
      <c r="J12" s="176">
        <v>11.41</v>
      </c>
      <c r="K12" s="178">
        <v>7.92</v>
      </c>
      <c r="L12" s="342"/>
      <c r="N12" s="115">
        <f t="shared" si="1"/>
        <v>2005</v>
      </c>
      <c r="O12" s="176">
        <v>3.55</v>
      </c>
      <c r="P12" s="176">
        <v>3.33</v>
      </c>
      <c r="Q12" s="176">
        <v>3.54</v>
      </c>
      <c r="R12" s="176">
        <v>2.66</v>
      </c>
      <c r="S12" s="179">
        <v>3.51</v>
      </c>
      <c r="T12" s="178">
        <v>7.56</v>
      </c>
    </row>
    <row r="13" spans="1:20" s="15" customFormat="1" ht="12" customHeight="1">
      <c r="A13" s="13">
        <v>2006</v>
      </c>
      <c r="B13" s="48">
        <v>7.61</v>
      </c>
      <c r="C13" s="41">
        <v>6.05</v>
      </c>
      <c r="D13" s="48">
        <v>25.5</v>
      </c>
      <c r="E13" s="48">
        <v>7.58</v>
      </c>
      <c r="F13" s="48">
        <v>2.48</v>
      </c>
      <c r="G13" s="48">
        <v>17.86</v>
      </c>
      <c r="H13" s="48">
        <v>0.55815199999999998</v>
      </c>
      <c r="I13" s="51" t="s">
        <v>14</v>
      </c>
      <c r="J13" s="48">
        <v>14.71</v>
      </c>
      <c r="K13" s="49">
        <v>8.39</v>
      </c>
      <c r="L13" s="342"/>
      <c r="N13" s="13">
        <f t="shared" si="1"/>
        <v>2006</v>
      </c>
      <c r="O13" s="48">
        <v>3.55</v>
      </c>
      <c r="P13" s="48">
        <v>4.21</v>
      </c>
      <c r="Q13" s="48">
        <v>3.58</v>
      </c>
      <c r="R13" s="48">
        <v>2.31</v>
      </c>
      <c r="S13" s="50">
        <v>3.54</v>
      </c>
      <c r="T13" s="49">
        <v>8.11</v>
      </c>
    </row>
    <row r="14" spans="1:20" s="15" customFormat="1" ht="12" customHeight="1">
      <c r="A14" s="115">
        <v>2007</v>
      </c>
      <c r="B14" s="176">
        <v>8.6</v>
      </c>
      <c r="C14" s="99">
        <v>6.57</v>
      </c>
      <c r="D14" s="176">
        <v>24.5</v>
      </c>
      <c r="E14" s="176">
        <v>8.61</v>
      </c>
      <c r="F14" s="176">
        <v>2.59</v>
      </c>
      <c r="G14" s="176">
        <v>19.54</v>
      </c>
      <c r="H14" s="176">
        <v>2.3226494999999998</v>
      </c>
      <c r="I14" s="177" t="s">
        <v>14</v>
      </c>
      <c r="J14" s="176">
        <v>16.920000000000002</v>
      </c>
      <c r="K14" s="178">
        <v>9.42</v>
      </c>
      <c r="L14" s="342"/>
      <c r="N14" s="115">
        <f t="shared" si="1"/>
        <v>2007</v>
      </c>
      <c r="O14" s="176">
        <v>2.83</v>
      </c>
      <c r="P14" s="176">
        <v>3.21</v>
      </c>
      <c r="Q14" s="176">
        <v>2.85</v>
      </c>
      <c r="R14" s="176">
        <v>3.6</v>
      </c>
      <c r="S14" s="179">
        <v>2.86</v>
      </c>
      <c r="T14" s="178">
        <v>9.1</v>
      </c>
    </row>
    <row r="15" spans="1:20" s="15" customFormat="1" ht="12" customHeight="1">
      <c r="A15" s="13">
        <v>2008</v>
      </c>
      <c r="B15" s="48">
        <v>7.92</v>
      </c>
      <c r="C15" s="41">
        <v>7.05</v>
      </c>
      <c r="D15" s="48">
        <v>6.25</v>
      </c>
      <c r="E15" s="48">
        <v>7.8</v>
      </c>
      <c r="F15" s="48">
        <v>4.47</v>
      </c>
      <c r="G15" s="48">
        <v>20.23</v>
      </c>
      <c r="H15" s="48">
        <v>0.13334810459810462</v>
      </c>
      <c r="I15" s="51" t="s">
        <v>14</v>
      </c>
      <c r="J15" s="48">
        <v>17.690000000000001</v>
      </c>
      <c r="K15" s="49">
        <v>8.6300000000000008</v>
      </c>
      <c r="L15" s="342"/>
      <c r="N15" s="13">
        <f t="shared" ref="N15:N20" si="2">A15</f>
        <v>2008</v>
      </c>
      <c r="O15" s="48">
        <v>2.16</v>
      </c>
      <c r="P15" s="48">
        <v>2.21</v>
      </c>
      <c r="Q15" s="48">
        <v>2.16</v>
      </c>
      <c r="R15" s="48">
        <v>0.1</v>
      </c>
      <c r="S15" s="50">
        <v>2.12</v>
      </c>
      <c r="T15" s="49">
        <v>8.32</v>
      </c>
    </row>
    <row r="16" spans="1:20" s="15" customFormat="1" ht="12" customHeight="1">
      <c r="A16" s="115">
        <v>2009</v>
      </c>
      <c r="B16" s="176">
        <v>7.83</v>
      </c>
      <c r="C16" s="99">
        <v>8.36</v>
      </c>
      <c r="D16" s="176">
        <v>4.33</v>
      </c>
      <c r="E16" s="176">
        <v>7.7</v>
      </c>
      <c r="F16" s="176">
        <v>7.8</v>
      </c>
      <c r="G16" s="176">
        <v>19.71</v>
      </c>
      <c r="H16" s="176">
        <v>0.16</v>
      </c>
      <c r="I16" s="177" t="s">
        <v>14</v>
      </c>
      <c r="J16" s="176">
        <v>18.239999999999998</v>
      </c>
      <c r="K16" s="178">
        <v>8.61</v>
      </c>
      <c r="L16" s="342"/>
      <c r="N16" s="115">
        <f t="shared" si="2"/>
        <v>2009</v>
      </c>
      <c r="O16" s="176">
        <v>2.6</v>
      </c>
      <c r="P16" s="176">
        <v>1.21</v>
      </c>
      <c r="Q16" s="176">
        <v>2.48</v>
      </c>
      <c r="R16" s="177" t="s">
        <v>74</v>
      </c>
      <c r="S16" s="179">
        <v>2.48</v>
      </c>
      <c r="T16" s="178">
        <v>8.42</v>
      </c>
    </row>
    <row r="17" spans="1:20" s="15" customFormat="1" ht="16.149999999999999" customHeight="1">
      <c r="A17" s="13">
        <v>2010</v>
      </c>
      <c r="B17" s="48">
        <v>7.58</v>
      </c>
      <c r="C17" s="41">
        <v>7.61</v>
      </c>
      <c r="D17" s="48">
        <v>4.43</v>
      </c>
      <c r="E17" s="48">
        <v>7.5</v>
      </c>
      <c r="F17" s="48">
        <v>9.58</v>
      </c>
      <c r="G17" s="48">
        <v>19.45</v>
      </c>
      <c r="H17" s="48">
        <v>0.43</v>
      </c>
      <c r="I17" s="51" t="s">
        <v>14</v>
      </c>
      <c r="J17" s="48">
        <v>18.59</v>
      </c>
      <c r="K17" s="49">
        <v>8.39</v>
      </c>
      <c r="L17" s="342"/>
      <c r="N17" s="13">
        <f t="shared" si="2"/>
        <v>2010</v>
      </c>
      <c r="O17" s="48">
        <v>2.66</v>
      </c>
      <c r="P17" s="48">
        <v>0.69</v>
      </c>
      <c r="Q17" s="48">
        <v>2.5299999999999998</v>
      </c>
      <c r="R17" s="51" t="s">
        <v>74</v>
      </c>
      <c r="S17" s="50">
        <v>2.5299999999999998</v>
      </c>
      <c r="T17" s="49">
        <v>8.25</v>
      </c>
    </row>
    <row r="18" spans="1:20" s="15" customFormat="1" ht="12" customHeight="1">
      <c r="A18" s="115">
        <v>2011</v>
      </c>
      <c r="B18" s="176">
        <v>7.35</v>
      </c>
      <c r="C18" s="99">
        <v>7.48</v>
      </c>
      <c r="D18" s="176">
        <v>4.47</v>
      </c>
      <c r="E18" s="176">
        <v>7.28</v>
      </c>
      <c r="F18" s="176">
        <v>10.92</v>
      </c>
      <c r="G18" s="176">
        <v>19.649999999999999</v>
      </c>
      <c r="H18" s="176">
        <v>0.1</v>
      </c>
      <c r="I18" s="177" t="s">
        <v>14</v>
      </c>
      <c r="J18" s="176">
        <v>18.95</v>
      </c>
      <c r="K18" s="178">
        <v>8.1999999999999993</v>
      </c>
      <c r="L18" s="342"/>
      <c r="N18" s="115">
        <f t="shared" si="2"/>
        <v>2011</v>
      </c>
      <c r="O18" s="176">
        <v>1.55</v>
      </c>
      <c r="P18" s="176">
        <v>0.72</v>
      </c>
      <c r="Q18" s="176">
        <v>1.52</v>
      </c>
      <c r="R18" s="177" t="s">
        <v>74</v>
      </c>
      <c r="S18" s="179">
        <v>1.52</v>
      </c>
      <c r="T18" s="178">
        <v>8.11</v>
      </c>
    </row>
    <row r="19" spans="1:20" s="15" customFormat="1" ht="12" customHeight="1">
      <c r="A19" s="13">
        <v>2012</v>
      </c>
      <c r="B19" s="48">
        <v>7.88</v>
      </c>
      <c r="C19" s="41">
        <v>7.39</v>
      </c>
      <c r="D19" s="48">
        <v>2.98</v>
      </c>
      <c r="E19" s="48">
        <v>7.74</v>
      </c>
      <c r="F19" s="48">
        <v>10.62</v>
      </c>
      <c r="G19" s="48">
        <v>18.47</v>
      </c>
      <c r="H19" s="48">
        <v>10.01</v>
      </c>
      <c r="I19" s="51" t="s">
        <v>14</v>
      </c>
      <c r="J19" s="48">
        <v>17.940000000000001</v>
      </c>
      <c r="K19" s="49">
        <v>8.52</v>
      </c>
      <c r="L19" s="342"/>
      <c r="N19" s="13">
        <f t="shared" si="2"/>
        <v>2012</v>
      </c>
      <c r="O19" s="48" t="s">
        <v>126</v>
      </c>
      <c r="P19" s="48" t="s">
        <v>126</v>
      </c>
      <c r="Q19" s="48" t="s">
        <v>126</v>
      </c>
      <c r="R19" s="51" t="s">
        <v>74</v>
      </c>
      <c r="S19" s="48" t="s">
        <v>127</v>
      </c>
      <c r="T19" s="49">
        <v>8.52</v>
      </c>
    </row>
    <row r="20" spans="1:20" s="15" customFormat="1" ht="12" customHeight="1">
      <c r="A20" s="115">
        <v>2013</v>
      </c>
      <c r="B20" s="176">
        <v>8.07</v>
      </c>
      <c r="C20" s="99">
        <v>7.85</v>
      </c>
      <c r="D20" s="176">
        <v>2.75</v>
      </c>
      <c r="E20" s="176">
        <v>7.91</v>
      </c>
      <c r="F20" s="176">
        <v>9.75</v>
      </c>
      <c r="G20" s="176">
        <v>18.53</v>
      </c>
      <c r="H20" s="176">
        <v>9.18</v>
      </c>
      <c r="I20" s="177" t="s">
        <v>14</v>
      </c>
      <c r="J20" s="176">
        <v>17.95</v>
      </c>
      <c r="K20" s="178">
        <v>8.64</v>
      </c>
      <c r="L20" s="342"/>
      <c r="N20" s="115">
        <f t="shared" si="2"/>
        <v>2013</v>
      </c>
      <c r="O20" s="176" t="s">
        <v>126</v>
      </c>
      <c r="P20" s="176" t="s">
        <v>126</v>
      </c>
      <c r="Q20" s="176" t="s">
        <v>126</v>
      </c>
      <c r="R20" s="177" t="s">
        <v>74</v>
      </c>
      <c r="S20" s="176" t="s">
        <v>127</v>
      </c>
      <c r="T20" s="178">
        <v>8.64</v>
      </c>
    </row>
    <row r="21" spans="1:20" s="15" customFormat="1" ht="12" customHeight="1">
      <c r="A21" s="13">
        <v>2014</v>
      </c>
      <c r="B21" s="48">
        <v>8.26</v>
      </c>
      <c r="C21" s="41">
        <v>6.85</v>
      </c>
      <c r="D21" s="48">
        <v>2.12</v>
      </c>
      <c r="E21" s="48">
        <v>8.02</v>
      </c>
      <c r="F21" s="48">
        <v>8.68</v>
      </c>
      <c r="G21" s="48">
        <v>17.43</v>
      </c>
      <c r="H21" s="48">
        <v>8.33</v>
      </c>
      <c r="I21" s="51" t="s">
        <v>14</v>
      </c>
      <c r="J21" s="48">
        <v>16.87</v>
      </c>
      <c r="K21" s="49">
        <v>8.66</v>
      </c>
      <c r="L21" s="342"/>
      <c r="N21" s="13">
        <f t="shared" ref="N21" si="3">A21</f>
        <v>2014</v>
      </c>
      <c r="O21" s="48" t="s">
        <v>126</v>
      </c>
      <c r="P21" s="48" t="s">
        <v>126</v>
      </c>
      <c r="Q21" s="48" t="s">
        <v>126</v>
      </c>
      <c r="R21" s="51" t="s">
        <v>74</v>
      </c>
      <c r="S21" s="48" t="s">
        <v>127</v>
      </c>
      <c r="T21" s="49">
        <v>8.66</v>
      </c>
    </row>
    <row r="22" spans="1:20" s="15" customFormat="1" ht="12" customHeight="1">
      <c r="A22" s="115">
        <v>2015</v>
      </c>
      <c r="B22" s="176">
        <v>7.96</v>
      </c>
      <c r="C22" s="99">
        <v>6.93</v>
      </c>
      <c r="D22" s="176">
        <v>2.25</v>
      </c>
      <c r="E22" s="176">
        <v>7.8</v>
      </c>
      <c r="F22" s="176">
        <v>7.68</v>
      </c>
      <c r="G22" s="176">
        <v>16.75</v>
      </c>
      <c r="H22" s="176">
        <v>7.67</v>
      </c>
      <c r="I22" s="177" t="s">
        <v>14</v>
      </c>
      <c r="J22" s="176">
        <v>16.16</v>
      </c>
      <c r="K22" s="178">
        <v>8.3800000000000008</v>
      </c>
      <c r="L22" s="342"/>
      <c r="N22" s="115">
        <f t="shared" ref="N22" si="4">A22</f>
        <v>2015</v>
      </c>
      <c r="O22" s="176" t="s">
        <v>126</v>
      </c>
      <c r="P22" s="176" t="s">
        <v>126</v>
      </c>
      <c r="Q22" s="176" t="s">
        <v>126</v>
      </c>
      <c r="R22" s="177" t="s">
        <v>74</v>
      </c>
      <c r="S22" s="176" t="s">
        <v>127</v>
      </c>
      <c r="T22" s="178">
        <v>8.3800000000000008</v>
      </c>
    </row>
    <row r="23" spans="1:20" s="15" customFormat="1" ht="12" customHeight="1">
      <c r="A23" s="13">
        <v>2016</v>
      </c>
      <c r="B23" s="48">
        <v>8.3699999999999992</v>
      </c>
      <c r="C23" s="41">
        <v>6.23</v>
      </c>
      <c r="D23" s="48">
        <v>2.35</v>
      </c>
      <c r="E23" s="48">
        <v>8.16</v>
      </c>
      <c r="F23" s="48">
        <v>6.68</v>
      </c>
      <c r="G23" s="48">
        <v>15.83</v>
      </c>
      <c r="H23" s="48">
        <v>45.55</v>
      </c>
      <c r="I23" s="51" t="s">
        <v>14</v>
      </c>
      <c r="J23" s="48">
        <v>15.41</v>
      </c>
      <c r="K23" s="49">
        <v>8.65</v>
      </c>
      <c r="L23" s="342"/>
      <c r="N23" s="13">
        <f t="shared" ref="N23" si="5">A23</f>
        <v>2016</v>
      </c>
      <c r="O23" s="48" t="s">
        <v>126</v>
      </c>
      <c r="P23" s="48" t="s">
        <v>126</v>
      </c>
      <c r="Q23" s="48" t="s">
        <v>126</v>
      </c>
      <c r="R23" s="51" t="s">
        <v>74</v>
      </c>
      <c r="S23" s="48" t="s">
        <v>127</v>
      </c>
      <c r="T23" s="49">
        <v>8.65</v>
      </c>
    </row>
    <row r="24" spans="1:20" s="15" customFormat="1" ht="12" customHeight="1">
      <c r="A24" s="115">
        <v>2017</v>
      </c>
      <c r="B24" s="176">
        <v>9.8000000000000007</v>
      </c>
      <c r="C24" s="99">
        <v>5.5</v>
      </c>
      <c r="D24" s="176">
        <v>3.83</v>
      </c>
      <c r="E24" s="176">
        <v>9.66</v>
      </c>
      <c r="F24" s="176">
        <v>11.15</v>
      </c>
      <c r="G24" s="176">
        <v>17.61</v>
      </c>
      <c r="H24" s="176">
        <v>7.61</v>
      </c>
      <c r="I24" s="177" t="s">
        <v>14</v>
      </c>
      <c r="J24" s="176">
        <v>14.78</v>
      </c>
      <c r="K24" s="178">
        <v>9.98</v>
      </c>
      <c r="L24" s="342"/>
      <c r="N24" s="115">
        <f t="shared" ref="N24" si="6">A24</f>
        <v>2017</v>
      </c>
      <c r="O24" s="176" t="s">
        <v>126</v>
      </c>
      <c r="P24" s="176" t="s">
        <v>126</v>
      </c>
      <c r="Q24" s="176" t="s">
        <v>126</v>
      </c>
      <c r="R24" s="177" t="s">
        <v>74</v>
      </c>
      <c r="S24" s="176" t="s">
        <v>127</v>
      </c>
      <c r="T24" s="178">
        <v>9.98</v>
      </c>
    </row>
    <row r="25" spans="1:20" s="61" customFormat="1" ht="23.45" customHeight="1">
      <c r="A25" s="69" t="s">
        <v>133</v>
      </c>
      <c r="B25" s="66"/>
      <c r="C25" s="66"/>
      <c r="D25" s="66"/>
      <c r="E25" s="67"/>
      <c r="F25" s="66"/>
      <c r="G25" s="66"/>
      <c r="H25" s="66"/>
      <c r="I25" s="66"/>
      <c r="J25" s="67"/>
      <c r="K25" s="67"/>
      <c r="L25" s="339"/>
      <c r="N25" s="69" t="s">
        <v>133</v>
      </c>
      <c r="O25" s="66"/>
      <c r="P25" s="66"/>
      <c r="Q25" s="67"/>
      <c r="R25" s="66"/>
      <c r="S25" s="67"/>
      <c r="T25" s="67"/>
    </row>
    <row r="26" spans="1:20" s="1" customFormat="1" ht="16.149999999999999" customHeight="1" thickBot="1">
      <c r="A26" s="154"/>
      <c r="B26" s="83"/>
      <c r="C26" s="83"/>
      <c r="D26" s="83"/>
      <c r="E26" s="155"/>
      <c r="F26" s="83"/>
      <c r="G26" s="83"/>
      <c r="H26" s="83"/>
      <c r="I26" s="83"/>
      <c r="J26" s="155"/>
      <c r="K26" s="155"/>
      <c r="L26" s="340"/>
      <c r="N26" s="136"/>
      <c r="O26" s="83"/>
      <c r="P26" s="83"/>
      <c r="Q26" s="155"/>
      <c r="R26" s="83"/>
      <c r="S26" s="155"/>
      <c r="T26" s="155"/>
    </row>
    <row r="27" spans="1:20" s="1" customFormat="1" ht="15.6" customHeight="1" thickTop="1">
      <c r="A27" s="151"/>
      <c r="B27" s="151" t="s">
        <v>121</v>
      </c>
      <c r="C27" s="152"/>
      <c r="D27" s="152"/>
      <c r="E27" s="153"/>
      <c r="F27" s="152"/>
      <c r="G27" s="152"/>
      <c r="H27" s="152"/>
      <c r="I27" s="152"/>
      <c r="J27" s="153"/>
      <c r="K27" s="153"/>
      <c r="L27" s="340"/>
      <c r="N27" s="151"/>
      <c r="O27" s="553" t="s">
        <v>122</v>
      </c>
      <c r="P27" s="553"/>
      <c r="Q27" s="553"/>
      <c r="R27" s="553"/>
      <c r="S27" s="553"/>
      <c r="T27" s="151"/>
    </row>
    <row r="28" spans="1:20" s="1" customFormat="1" ht="14.25" customHeight="1">
      <c r="A28" s="138"/>
      <c r="B28" s="550" t="s">
        <v>64</v>
      </c>
      <c r="C28" s="550"/>
      <c r="D28" s="550"/>
      <c r="E28" s="551"/>
      <c r="F28" s="550" t="s">
        <v>65</v>
      </c>
      <c r="G28" s="550"/>
      <c r="H28" s="550"/>
      <c r="I28" s="550"/>
      <c r="J28" s="551"/>
      <c r="K28" s="148"/>
      <c r="L28" s="340"/>
      <c r="N28" s="149"/>
      <c r="O28" s="550" t="s">
        <v>17</v>
      </c>
      <c r="P28" s="550"/>
      <c r="Q28" s="551"/>
      <c r="R28" s="182"/>
      <c r="S28" s="181"/>
      <c r="T28" s="138"/>
    </row>
    <row r="29" spans="1:20" s="1" customFormat="1" ht="34.9" customHeight="1" thickBot="1">
      <c r="A29" s="139"/>
      <c r="B29" s="140" t="s">
        <v>7</v>
      </c>
      <c r="C29" s="142" t="s">
        <v>15</v>
      </c>
      <c r="D29" s="140" t="s">
        <v>9</v>
      </c>
      <c r="E29" s="145" t="s">
        <v>16</v>
      </c>
      <c r="F29" s="140" t="s">
        <v>11</v>
      </c>
      <c r="G29" s="140" t="s">
        <v>10</v>
      </c>
      <c r="H29" s="142" t="s">
        <v>19</v>
      </c>
      <c r="I29" s="140" t="s">
        <v>12</v>
      </c>
      <c r="J29" s="145" t="s">
        <v>16</v>
      </c>
      <c r="K29" s="141" t="s">
        <v>69</v>
      </c>
      <c r="L29" s="341"/>
      <c r="N29" s="139"/>
      <c r="O29" s="140" t="s">
        <v>7</v>
      </c>
      <c r="P29" s="140" t="s">
        <v>70</v>
      </c>
      <c r="Q29" s="159" t="s">
        <v>16</v>
      </c>
      <c r="R29" s="183" t="s">
        <v>8</v>
      </c>
      <c r="S29" s="159" t="s">
        <v>18</v>
      </c>
      <c r="T29" s="143" t="s">
        <v>0</v>
      </c>
    </row>
    <row r="30" spans="1:20" s="1" customFormat="1" ht="16.5" customHeight="1" thickTop="1">
      <c r="A30" s="115">
        <f t="shared" ref="A30:A46" si="7">A8</f>
        <v>2001</v>
      </c>
      <c r="B30" s="176">
        <v>5.3</v>
      </c>
      <c r="C30" s="99">
        <v>6.2</v>
      </c>
      <c r="D30" s="176">
        <v>3.7</v>
      </c>
      <c r="E30" s="176">
        <v>5.3</v>
      </c>
      <c r="F30" s="176">
        <v>6.6</v>
      </c>
      <c r="G30" s="176">
        <v>6.2</v>
      </c>
      <c r="H30" s="176">
        <v>0.1</v>
      </c>
      <c r="I30" s="180" t="s">
        <v>14</v>
      </c>
      <c r="J30" s="176">
        <v>6.4</v>
      </c>
      <c r="K30" s="178">
        <v>5.5</v>
      </c>
      <c r="L30" s="342"/>
      <c r="N30" s="115">
        <f t="shared" ref="N30:N38" si="8">A8</f>
        <v>2001</v>
      </c>
      <c r="O30" s="176">
        <v>3.6</v>
      </c>
      <c r="P30" s="176">
        <v>2.6</v>
      </c>
      <c r="Q30" s="176">
        <v>3.5</v>
      </c>
      <c r="R30" s="176">
        <v>3.2</v>
      </c>
      <c r="S30" s="179">
        <v>3.5</v>
      </c>
      <c r="T30" s="178">
        <v>5.2</v>
      </c>
    </row>
    <row r="31" spans="1:20" s="1" customFormat="1" ht="12" customHeight="1">
      <c r="A31" s="13">
        <f t="shared" si="7"/>
        <v>2002</v>
      </c>
      <c r="B31" s="48">
        <v>5.18</v>
      </c>
      <c r="C31" s="41">
        <v>6.2</v>
      </c>
      <c r="D31" s="48">
        <v>2.54</v>
      </c>
      <c r="E31" s="48">
        <v>5.16</v>
      </c>
      <c r="F31" s="48">
        <v>6.63</v>
      </c>
      <c r="G31" s="48">
        <v>5.94</v>
      </c>
      <c r="H31" s="48">
        <v>2.8967000000000001</v>
      </c>
      <c r="I31" s="24" t="s">
        <v>14</v>
      </c>
      <c r="J31" s="48">
        <v>6.06</v>
      </c>
      <c r="K31" s="49">
        <v>5.28</v>
      </c>
      <c r="L31" s="342"/>
      <c r="N31" s="13">
        <f t="shared" si="8"/>
        <v>2002</v>
      </c>
      <c r="O31" s="48">
        <v>3.3</v>
      </c>
      <c r="P31" s="48">
        <v>1.87</v>
      </c>
      <c r="Q31" s="48">
        <v>3.22</v>
      </c>
      <c r="R31" s="48">
        <v>3.18</v>
      </c>
      <c r="S31" s="50">
        <v>3.22</v>
      </c>
      <c r="T31" s="49">
        <v>5.04</v>
      </c>
    </row>
    <row r="32" spans="1:20" s="1" customFormat="1" ht="12" customHeight="1">
      <c r="A32" s="115">
        <f t="shared" si="7"/>
        <v>2003</v>
      </c>
      <c r="B32" s="176">
        <v>4.92</v>
      </c>
      <c r="C32" s="99">
        <v>6.42</v>
      </c>
      <c r="D32" s="176">
        <v>2.2400000000000002</v>
      </c>
      <c r="E32" s="176">
        <v>4.92</v>
      </c>
      <c r="F32" s="176">
        <v>6.6</v>
      </c>
      <c r="G32" s="176">
        <v>5.81</v>
      </c>
      <c r="H32" s="176">
        <v>2.1537009999999999</v>
      </c>
      <c r="I32" s="180" t="s">
        <v>14</v>
      </c>
      <c r="J32" s="176">
        <v>5.9</v>
      </c>
      <c r="K32" s="178">
        <v>5.05</v>
      </c>
      <c r="L32" s="342"/>
      <c r="N32" s="115">
        <f t="shared" si="8"/>
        <v>2003</v>
      </c>
      <c r="O32" s="176">
        <v>2.88</v>
      </c>
      <c r="P32" s="176">
        <v>1.58</v>
      </c>
      <c r="Q32" s="176">
        <v>2.81</v>
      </c>
      <c r="R32" s="176">
        <v>2.84</v>
      </c>
      <c r="S32" s="179">
        <v>2.81</v>
      </c>
      <c r="T32" s="178">
        <v>4.8</v>
      </c>
    </row>
    <row r="33" spans="1:21" s="1" customFormat="1" ht="12" customHeight="1">
      <c r="A33" s="13">
        <f t="shared" si="7"/>
        <v>2004</v>
      </c>
      <c r="B33" s="48">
        <v>4.8600000000000003</v>
      </c>
      <c r="C33" s="41">
        <v>4.79</v>
      </c>
      <c r="D33" s="48">
        <v>2.4500000000000002</v>
      </c>
      <c r="E33" s="48">
        <v>4.84</v>
      </c>
      <c r="F33" s="48">
        <v>6.7</v>
      </c>
      <c r="G33" s="48">
        <v>5.48</v>
      </c>
      <c r="H33" s="48">
        <v>2.2478902000000001</v>
      </c>
      <c r="I33" s="24" t="s">
        <v>14</v>
      </c>
      <c r="J33" s="48">
        <v>5.8</v>
      </c>
      <c r="K33" s="49">
        <v>4.96</v>
      </c>
      <c r="L33" s="342"/>
      <c r="N33" s="13">
        <f t="shared" si="8"/>
        <v>2004</v>
      </c>
      <c r="O33" s="48">
        <v>2.78</v>
      </c>
      <c r="P33" s="48">
        <v>2.62</v>
      </c>
      <c r="Q33" s="48">
        <v>2.78</v>
      </c>
      <c r="R33" s="48">
        <v>4.3499999999999996</v>
      </c>
      <c r="S33" s="50">
        <v>2.84</v>
      </c>
      <c r="T33" s="49">
        <v>4.76</v>
      </c>
    </row>
    <row r="34" spans="1:21" s="1" customFormat="1" ht="12" customHeight="1">
      <c r="A34" s="115">
        <f t="shared" si="7"/>
        <v>2005</v>
      </c>
      <c r="B34" s="176">
        <v>4.71</v>
      </c>
      <c r="C34" s="99">
        <v>4.05</v>
      </c>
      <c r="D34" s="176">
        <v>2.17</v>
      </c>
      <c r="E34" s="176">
        <v>4.68</v>
      </c>
      <c r="F34" s="176">
        <v>6.71</v>
      </c>
      <c r="G34" s="176">
        <v>4.7</v>
      </c>
      <c r="H34" s="176">
        <v>2.5323000000000002</v>
      </c>
      <c r="I34" s="180" t="s">
        <v>14</v>
      </c>
      <c r="J34" s="176">
        <v>5.22</v>
      </c>
      <c r="K34" s="178">
        <v>4.75</v>
      </c>
      <c r="L34" s="342"/>
      <c r="N34" s="115">
        <f t="shared" si="8"/>
        <v>2005</v>
      </c>
      <c r="O34" s="176">
        <v>2.56</v>
      </c>
      <c r="P34" s="176">
        <v>2.81</v>
      </c>
      <c r="Q34" s="176">
        <v>2.58</v>
      </c>
      <c r="R34" s="176">
        <v>4.17</v>
      </c>
      <c r="S34" s="179">
        <v>2.63</v>
      </c>
      <c r="T34" s="178">
        <v>4.58</v>
      </c>
    </row>
    <row r="35" spans="1:21" s="1" customFormat="1" ht="12" customHeight="1">
      <c r="A35" s="13">
        <f t="shared" si="7"/>
        <v>2006</v>
      </c>
      <c r="B35" s="48">
        <v>4.55</v>
      </c>
      <c r="C35" s="41">
        <v>3.18</v>
      </c>
      <c r="D35" s="48">
        <v>3.24</v>
      </c>
      <c r="E35" s="48">
        <v>4.4800000000000004</v>
      </c>
      <c r="F35" s="48">
        <v>6.69</v>
      </c>
      <c r="G35" s="48">
        <v>4.4800000000000004</v>
      </c>
      <c r="H35" s="48">
        <v>3.36076</v>
      </c>
      <c r="I35" s="24" t="s">
        <v>14</v>
      </c>
      <c r="J35" s="48">
        <v>4.92</v>
      </c>
      <c r="K35" s="49">
        <v>4.53</v>
      </c>
      <c r="L35" s="342"/>
      <c r="N35" s="13">
        <f t="shared" si="8"/>
        <v>2006</v>
      </c>
      <c r="O35" s="48">
        <v>2.5</v>
      </c>
      <c r="P35" s="48">
        <v>2.48</v>
      </c>
      <c r="Q35" s="48">
        <v>2.4900000000000002</v>
      </c>
      <c r="R35" s="48">
        <v>4.3099999999999996</v>
      </c>
      <c r="S35" s="50">
        <v>2.5499999999999998</v>
      </c>
      <c r="T35" s="49">
        <v>4.42</v>
      </c>
    </row>
    <row r="36" spans="1:21" s="1" customFormat="1" ht="12" customHeight="1">
      <c r="A36" s="115">
        <f t="shared" si="7"/>
        <v>2007</v>
      </c>
      <c r="B36" s="176">
        <v>4.42</v>
      </c>
      <c r="C36" s="99">
        <v>3.66</v>
      </c>
      <c r="D36" s="176">
        <v>4.18</v>
      </c>
      <c r="E36" s="176">
        <v>4.3899999999999997</v>
      </c>
      <c r="F36" s="176">
        <v>6.62</v>
      </c>
      <c r="G36" s="176">
        <v>4.37</v>
      </c>
      <c r="H36" s="176">
        <v>2.4087999999999998</v>
      </c>
      <c r="I36" s="180" t="s">
        <v>14</v>
      </c>
      <c r="J36" s="176">
        <v>4.72</v>
      </c>
      <c r="K36" s="178">
        <v>4.42</v>
      </c>
      <c r="L36" s="342"/>
      <c r="N36" s="115">
        <f t="shared" si="8"/>
        <v>2007</v>
      </c>
      <c r="O36" s="176">
        <v>2.52</v>
      </c>
      <c r="P36" s="176">
        <v>2.46</v>
      </c>
      <c r="Q36" s="176">
        <v>2.52</v>
      </c>
      <c r="R36" s="176">
        <v>3.82</v>
      </c>
      <c r="S36" s="179">
        <v>2.54</v>
      </c>
      <c r="T36" s="178">
        <v>4.33</v>
      </c>
    </row>
    <row r="37" spans="1:21" s="1" customFormat="1" ht="12" customHeight="1">
      <c r="A37" s="13">
        <f t="shared" si="7"/>
        <v>2008</v>
      </c>
      <c r="B37" s="48">
        <v>4.3899999999999997</v>
      </c>
      <c r="C37" s="41">
        <v>3.65</v>
      </c>
      <c r="D37" s="48">
        <v>2.82</v>
      </c>
      <c r="E37" s="48">
        <v>4.28</v>
      </c>
      <c r="F37" s="48">
        <v>6.25</v>
      </c>
      <c r="G37" s="48">
        <v>4.2300000000000004</v>
      </c>
      <c r="H37" s="48">
        <v>1.8195322920322923</v>
      </c>
      <c r="I37" s="24" t="s">
        <v>14</v>
      </c>
      <c r="J37" s="48">
        <v>4.4800000000000004</v>
      </c>
      <c r="K37" s="49">
        <v>4.3</v>
      </c>
      <c r="L37" s="342"/>
      <c r="N37" s="13">
        <f t="shared" si="8"/>
        <v>2008</v>
      </c>
      <c r="O37" s="48">
        <v>2.63</v>
      </c>
      <c r="P37" s="48">
        <v>2.58</v>
      </c>
      <c r="Q37" s="48">
        <v>2.63</v>
      </c>
      <c r="R37" s="48">
        <v>3.82</v>
      </c>
      <c r="S37" s="50">
        <v>2.65</v>
      </c>
      <c r="T37" s="49">
        <v>4.22</v>
      </c>
    </row>
    <row r="38" spans="1:21" s="1" customFormat="1" ht="12" customHeight="1">
      <c r="A38" s="115">
        <f t="shared" si="7"/>
        <v>2009</v>
      </c>
      <c r="B38" s="176">
        <v>4.32</v>
      </c>
      <c r="C38" s="99">
        <v>3.87</v>
      </c>
      <c r="D38" s="176">
        <v>0.99</v>
      </c>
      <c r="E38" s="176">
        <v>4.17</v>
      </c>
      <c r="F38" s="176">
        <v>5.49</v>
      </c>
      <c r="G38" s="176">
        <v>4.12</v>
      </c>
      <c r="H38" s="176">
        <v>0.86</v>
      </c>
      <c r="I38" s="180" t="s">
        <v>14</v>
      </c>
      <c r="J38" s="176">
        <v>4.2699999999999996</v>
      </c>
      <c r="K38" s="178">
        <v>4.18</v>
      </c>
      <c r="L38" s="342"/>
      <c r="N38" s="115">
        <f t="shared" si="8"/>
        <v>2009</v>
      </c>
      <c r="O38" s="176">
        <v>2.6</v>
      </c>
      <c r="P38" s="176">
        <v>2.56</v>
      </c>
      <c r="Q38" s="176">
        <v>2.59</v>
      </c>
      <c r="R38" s="177" t="s">
        <v>74</v>
      </c>
      <c r="S38" s="179">
        <v>2.59</v>
      </c>
      <c r="T38" s="178">
        <v>4.13</v>
      </c>
    </row>
    <row r="39" spans="1:21" s="1" customFormat="1" ht="15.6" customHeight="1">
      <c r="A39" s="13">
        <f t="shared" si="7"/>
        <v>2010</v>
      </c>
      <c r="B39" s="48">
        <v>4.22</v>
      </c>
      <c r="C39" s="41">
        <v>3.87</v>
      </c>
      <c r="D39" s="48">
        <v>0.77</v>
      </c>
      <c r="E39" s="48">
        <v>4.12</v>
      </c>
      <c r="F39" s="48">
        <v>4.96</v>
      </c>
      <c r="G39" s="48">
        <v>4.05</v>
      </c>
      <c r="H39" s="48">
        <v>0.71</v>
      </c>
      <c r="I39" s="24" t="s">
        <v>14</v>
      </c>
      <c r="J39" s="48">
        <v>4.13</v>
      </c>
      <c r="K39" s="49">
        <v>4.12</v>
      </c>
      <c r="L39" s="342"/>
      <c r="N39" s="13">
        <f t="shared" ref="N39" si="9">A17</f>
        <v>2010</v>
      </c>
      <c r="O39" s="48">
        <v>3.1</v>
      </c>
      <c r="P39" s="48">
        <v>3.32</v>
      </c>
      <c r="Q39" s="48">
        <v>3.12</v>
      </c>
      <c r="R39" s="51" t="s">
        <v>74</v>
      </c>
      <c r="S39" s="50">
        <v>3.12</v>
      </c>
      <c r="T39" s="49">
        <v>4.0999999999999996</v>
      </c>
    </row>
    <row r="40" spans="1:21" s="1" customFormat="1" ht="12" customHeight="1">
      <c r="A40" s="115">
        <f t="shared" si="7"/>
        <v>2011</v>
      </c>
      <c r="B40" s="176">
        <v>4.13</v>
      </c>
      <c r="C40" s="99">
        <v>3.74</v>
      </c>
      <c r="D40" s="176">
        <v>1.26</v>
      </c>
      <c r="E40" s="176">
        <v>4.0599999999999996</v>
      </c>
      <c r="F40" s="176">
        <v>4.51</v>
      </c>
      <c r="G40" s="176">
        <v>4.03</v>
      </c>
      <c r="H40" s="176">
        <v>0.49</v>
      </c>
      <c r="I40" s="180" t="s">
        <v>14</v>
      </c>
      <c r="J40" s="176">
        <v>4.05</v>
      </c>
      <c r="K40" s="178">
        <v>4.0599999999999996</v>
      </c>
      <c r="L40" s="342"/>
      <c r="N40" s="115">
        <f t="shared" ref="N40:N41" si="10">A18</f>
        <v>2011</v>
      </c>
      <c r="O40" s="176">
        <v>3.16</v>
      </c>
      <c r="P40" s="176">
        <v>3.23</v>
      </c>
      <c r="Q40" s="176">
        <v>3.17</v>
      </c>
      <c r="R40" s="177" t="s">
        <v>74</v>
      </c>
      <c r="S40" s="179">
        <v>3.17</v>
      </c>
      <c r="T40" s="178">
        <v>4.05</v>
      </c>
    </row>
    <row r="41" spans="1:21" s="1" customFormat="1" ht="12" customHeight="1">
      <c r="A41" s="13">
        <f t="shared" si="7"/>
        <v>2012</v>
      </c>
      <c r="B41" s="48">
        <v>3.98</v>
      </c>
      <c r="C41" s="41">
        <v>3.73</v>
      </c>
      <c r="D41" s="48">
        <v>0.05</v>
      </c>
      <c r="E41" s="48">
        <v>3.87</v>
      </c>
      <c r="F41" s="48">
        <v>4.3600000000000003</v>
      </c>
      <c r="G41" s="48">
        <v>3.82</v>
      </c>
      <c r="H41" s="48">
        <v>2.5499999999999998</v>
      </c>
      <c r="I41" s="24" t="s">
        <v>14</v>
      </c>
      <c r="J41" s="48">
        <v>3.86</v>
      </c>
      <c r="K41" s="49">
        <v>3.86</v>
      </c>
      <c r="L41" s="342"/>
      <c r="N41" s="13">
        <f t="shared" si="10"/>
        <v>2012</v>
      </c>
      <c r="O41" s="48" t="s">
        <v>126</v>
      </c>
      <c r="P41" s="48" t="s">
        <v>126</v>
      </c>
      <c r="Q41" s="48" t="s">
        <v>126</v>
      </c>
      <c r="R41" s="51" t="s">
        <v>74</v>
      </c>
      <c r="S41" s="48" t="s">
        <v>127</v>
      </c>
      <c r="T41" s="49">
        <v>3.86</v>
      </c>
    </row>
    <row r="42" spans="1:21" s="1" customFormat="1" ht="12" customHeight="1">
      <c r="A42" s="115">
        <f t="shared" si="7"/>
        <v>2013</v>
      </c>
      <c r="B42" s="176">
        <v>3.8</v>
      </c>
      <c r="C42" s="99">
        <v>3.68</v>
      </c>
      <c r="D42" s="176">
        <v>7.0000000000000007E-2</v>
      </c>
      <c r="E42" s="176">
        <v>3.7</v>
      </c>
      <c r="F42" s="176">
        <v>4.3499999999999996</v>
      </c>
      <c r="G42" s="176">
        <v>3.89</v>
      </c>
      <c r="H42" s="176">
        <v>2.54</v>
      </c>
      <c r="I42" s="180" t="s">
        <v>14</v>
      </c>
      <c r="J42" s="176">
        <v>3.92</v>
      </c>
      <c r="K42" s="178">
        <v>3.71</v>
      </c>
      <c r="L42" s="342"/>
      <c r="N42" s="115">
        <f t="shared" ref="N42" si="11">A20</f>
        <v>2013</v>
      </c>
      <c r="O42" s="176" t="s">
        <v>126</v>
      </c>
      <c r="P42" s="176" t="s">
        <v>126</v>
      </c>
      <c r="Q42" s="176" t="s">
        <v>126</v>
      </c>
      <c r="R42" s="177" t="s">
        <v>74</v>
      </c>
      <c r="S42" s="176" t="s">
        <v>127</v>
      </c>
      <c r="T42" s="178">
        <v>3.71</v>
      </c>
    </row>
    <row r="43" spans="1:21" s="1" customFormat="1" ht="12" customHeight="1">
      <c r="A43" s="13">
        <f t="shared" si="7"/>
        <v>2014</v>
      </c>
      <c r="B43" s="48">
        <v>3.53</v>
      </c>
      <c r="C43" s="41">
        <v>3.68</v>
      </c>
      <c r="D43" s="48">
        <v>0.04</v>
      </c>
      <c r="E43" s="48">
        <v>3.4</v>
      </c>
      <c r="F43" s="48">
        <v>4.3499999999999996</v>
      </c>
      <c r="G43" s="48">
        <v>3.81</v>
      </c>
      <c r="H43" s="48">
        <v>2.5099999999999998</v>
      </c>
      <c r="I43" s="24" t="s">
        <v>14</v>
      </c>
      <c r="J43" s="48">
        <v>3.84</v>
      </c>
      <c r="K43" s="49">
        <v>3.44</v>
      </c>
      <c r="L43" s="342"/>
      <c r="N43" s="13">
        <f t="shared" ref="N43" si="12">A21</f>
        <v>2014</v>
      </c>
      <c r="O43" s="48" t="s">
        <v>126</v>
      </c>
      <c r="P43" s="48" t="s">
        <v>126</v>
      </c>
      <c r="Q43" s="48" t="s">
        <v>126</v>
      </c>
      <c r="R43" s="51" t="s">
        <v>74</v>
      </c>
      <c r="S43" s="48" t="s">
        <v>127</v>
      </c>
      <c r="T43" s="49">
        <v>3.44</v>
      </c>
    </row>
    <row r="44" spans="1:21" s="1" customFormat="1" ht="12" customHeight="1">
      <c r="A44" s="117">
        <f t="shared" si="7"/>
        <v>2015</v>
      </c>
      <c r="B44" s="319">
        <v>3.35</v>
      </c>
      <c r="C44" s="310">
        <v>3.66</v>
      </c>
      <c r="D44" s="319">
        <v>-0.2</v>
      </c>
      <c r="E44" s="319">
        <v>3.26</v>
      </c>
      <c r="F44" s="319">
        <v>4.3499999999999996</v>
      </c>
      <c r="G44" s="319">
        <v>3.81</v>
      </c>
      <c r="H44" s="319">
        <v>2.44</v>
      </c>
      <c r="I44" s="320" t="s">
        <v>14</v>
      </c>
      <c r="J44" s="319">
        <v>3.85</v>
      </c>
      <c r="K44" s="321">
        <v>3.31</v>
      </c>
      <c r="L44" s="343"/>
      <c r="N44" s="117">
        <f t="shared" ref="N44" si="13">A22</f>
        <v>2015</v>
      </c>
      <c r="O44" s="319" t="s">
        <v>126</v>
      </c>
      <c r="P44" s="319" t="s">
        <v>126</v>
      </c>
      <c r="Q44" s="319" t="s">
        <v>126</v>
      </c>
      <c r="R44" s="322" t="s">
        <v>74</v>
      </c>
      <c r="S44" s="319" t="s">
        <v>127</v>
      </c>
      <c r="T44" s="321">
        <v>3.31</v>
      </c>
      <c r="U44" s="22"/>
    </row>
    <row r="45" spans="1:21" s="1" customFormat="1" ht="12" customHeight="1">
      <c r="A45" s="401">
        <f t="shared" si="7"/>
        <v>2016</v>
      </c>
      <c r="B45" s="402">
        <v>3.1</v>
      </c>
      <c r="C45" s="330">
        <v>3.65</v>
      </c>
      <c r="D45" s="402">
        <v>-0.48</v>
      </c>
      <c r="E45" s="402">
        <v>2.99</v>
      </c>
      <c r="F45" s="402">
        <v>4.3499999999999996</v>
      </c>
      <c r="G45" s="402">
        <v>3.77</v>
      </c>
      <c r="H45" s="402">
        <v>0.33</v>
      </c>
      <c r="I45" s="403" t="s">
        <v>14</v>
      </c>
      <c r="J45" s="402">
        <v>3.79</v>
      </c>
      <c r="K45" s="404">
        <v>3.04</v>
      </c>
      <c r="L45" s="343"/>
      <c r="N45" s="401">
        <f t="shared" ref="N45" si="14">A23</f>
        <v>2016</v>
      </c>
      <c r="O45" s="402" t="s">
        <v>126</v>
      </c>
      <c r="P45" s="402" t="s">
        <v>126</v>
      </c>
      <c r="Q45" s="402" t="s">
        <v>126</v>
      </c>
      <c r="R45" s="405" t="s">
        <v>74</v>
      </c>
      <c r="S45" s="402" t="s">
        <v>127</v>
      </c>
      <c r="T45" s="404">
        <v>3.04</v>
      </c>
      <c r="U45" s="22"/>
    </row>
    <row r="46" spans="1:21" s="1" customFormat="1" ht="12" customHeight="1" thickBot="1">
      <c r="A46" s="122">
        <f t="shared" si="7"/>
        <v>2017</v>
      </c>
      <c r="B46" s="406">
        <v>2.82</v>
      </c>
      <c r="C46" s="407">
        <v>3.61</v>
      </c>
      <c r="D46" s="406">
        <v>-0.39</v>
      </c>
      <c r="E46" s="406">
        <v>2.77</v>
      </c>
      <c r="F46" s="406">
        <v>4.22</v>
      </c>
      <c r="G46" s="406">
        <v>3.75</v>
      </c>
      <c r="H46" s="406">
        <v>4.42</v>
      </c>
      <c r="I46" s="408" t="s">
        <v>14</v>
      </c>
      <c r="J46" s="406">
        <v>3.95</v>
      </c>
      <c r="K46" s="409">
        <v>2.84</v>
      </c>
      <c r="L46" s="343"/>
      <c r="N46" s="122">
        <f t="shared" ref="N46" si="15">A24</f>
        <v>2017</v>
      </c>
      <c r="O46" s="406" t="s">
        <v>126</v>
      </c>
      <c r="P46" s="406" t="s">
        <v>126</v>
      </c>
      <c r="Q46" s="406" t="s">
        <v>126</v>
      </c>
      <c r="R46" s="410" t="s">
        <v>74</v>
      </c>
      <c r="S46" s="406" t="s">
        <v>127</v>
      </c>
      <c r="T46" s="409">
        <v>2.84</v>
      </c>
      <c r="U46" s="22"/>
    </row>
    <row r="47" spans="1:21" s="1" customFormat="1" ht="12" customHeight="1" thickTop="1">
      <c r="A47" s="1" t="s">
        <v>278</v>
      </c>
      <c r="B47" s="21"/>
      <c r="C47" s="21"/>
      <c r="D47" s="20"/>
      <c r="E47" s="18"/>
      <c r="F47" s="20"/>
      <c r="G47" s="20"/>
      <c r="H47" s="20"/>
      <c r="I47" s="20"/>
      <c r="J47" s="18"/>
      <c r="K47" s="18"/>
      <c r="L47" s="272"/>
      <c r="N47" s="1" t="s">
        <v>223</v>
      </c>
      <c r="O47" s="21"/>
      <c r="P47" s="21"/>
      <c r="Q47" s="18"/>
      <c r="R47" s="20"/>
      <c r="S47" s="18"/>
      <c r="T47" s="18"/>
    </row>
    <row r="48" spans="1:21" s="1" customFormat="1" ht="12" customHeight="1">
      <c r="A48" s="5" t="s">
        <v>277</v>
      </c>
      <c r="B48" s="20"/>
      <c r="C48" s="20"/>
      <c r="D48" s="20"/>
      <c r="E48" s="18"/>
      <c r="F48" s="20"/>
      <c r="G48" s="20"/>
      <c r="H48" s="20"/>
      <c r="I48" s="20"/>
      <c r="J48" s="18"/>
      <c r="K48" s="18"/>
      <c r="L48" s="272"/>
      <c r="N48" s="5" t="s">
        <v>224</v>
      </c>
      <c r="O48" s="20"/>
      <c r="P48" s="20"/>
      <c r="Q48" s="18"/>
      <c r="R48" s="20"/>
      <c r="S48" s="18"/>
      <c r="T48" s="18"/>
    </row>
    <row r="49" spans="1:46" s="1" customFormat="1" ht="12" customHeight="1" thickBot="1">
      <c r="A49" s="82" t="s">
        <v>137</v>
      </c>
      <c r="B49" s="84"/>
      <c r="C49" s="123"/>
      <c r="D49" s="123"/>
      <c r="E49" s="144"/>
      <c r="F49" s="123"/>
      <c r="G49" s="123"/>
      <c r="H49" s="123"/>
      <c r="I49" s="123"/>
      <c r="J49" s="144"/>
      <c r="K49" s="144"/>
      <c r="L49" s="344"/>
      <c r="M49" s="5"/>
      <c r="N49" s="21" t="s">
        <v>222</v>
      </c>
      <c r="O49" s="21"/>
      <c r="P49" s="184"/>
      <c r="Q49" s="184"/>
      <c r="R49" s="184"/>
      <c r="S49" s="184"/>
      <c r="T49" s="184"/>
      <c r="U49" s="184"/>
      <c r="V49" s="5"/>
      <c r="W49" s="5"/>
      <c r="X49" s="5"/>
      <c r="Y49" s="2"/>
      <c r="Z49" s="22"/>
      <c r="AA49" s="20"/>
      <c r="AB49" s="20"/>
      <c r="AC49" s="18"/>
      <c r="AD49" s="20"/>
      <c r="AE49" s="20"/>
      <c r="AF49" s="20"/>
      <c r="AG49" s="20"/>
      <c r="AH49" s="18"/>
      <c r="AI49" s="18"/>
      <c r="AJ49" s="21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s="1" customFormat="1" ht="11.25" customHeight="1" thickTop="1" thickBot="1">
      <c r="A50" s="2"/>
      <c r="C50" s="20"/>
      <c r="D50" s="20"/>
      <c r="E50" s="18"/>
      <c r="F50" s="20"/>
      <c r="G50" s="20"/>
      <c r="H50" s="20"/>
      <c r="I50" s="20"/>
      <c r="J50" s="18"/>
      <c r="K50" s="18"/>
      <c r="L50" s="272"/>
      <c r="M50" s="18"/>
      <c r="N50" s="123" t="s">
        <v>221</v>
      </c>
      <c r="O50" s="83"/>
      <c r="P50" s="83"/>
      <c r="Q50" s="83"/>
      <c r="R50" s="123"/>
      <c r="S50" s="144"/>
      <c r="T50" s="144"/>
      <c r="U50" s="18"/>
      <c r="V50" s="18"/>
      <c r="W50" s="20"/>
      <c r="X50" s="18"/>
      <c r="Y50" s="2"/>
      <c r="AA50" s="20"/>
      <c r="AB50" s="20"/>
      <c r="AC50" s="18"/>
      <c r="AD50" s="20"/>
      <c r="AE50" s="20"/>
      <c r="AF50" s="20"/>
      <c r="AG50" s="20"/>
      <c r="AH50" s="18"/>
      <c r="AI50" s="18"/>
      <c r="AJ50" s="2"/>
      <c r="AK50" s="5"/>
      <c r="AL50" s="5"/>
      <c r="AM50" s="5"/>
      <c r="AN50" s="20"/>
      <c r="AO50" s="18"/>
      <c r="AP50" s="18"/>
      <c r="AQ50" s="18"/>
      <c r="AR50" s="18"/>
      <c r="AS50" s="20"/>
      <c r="AT50" s="18"/>
    </row>
    <row r="51" spans="1:46" s="1" customFormat="1" ht="12" thickTop="1">
      <c r="A51" s="2"/>
      <c r="B51" s="20"/>
      <c r="C51" s="20"/>
      <c r="D51" s="20"/>
      <c r="E51" s="18"/>
      <c r="F51" s="20"/>
      <c r="G51" s="20"/>
      <c r="H51" s="20"/>
      <c r="I51" s="20"/>
      <c r="J51" s="18"/>
      <c r="K51" s="18"/>
      <c r="L51" s="272"/>
      <c r="N51" s="19"/>
      <c r="O51" s="20"/>
      <c r="P51" s="20"/>
      <c r="Q51" s="18"/>
      <c r="R51" s="20"/>
      <c r="S51" s="18"/>
      <c r="T51" s="18"/>
    </row>
    <row r="52" spans="1:46" s="1" customFormat="1">
      <c r="A52" s="2"/>
      <c r="B52" s="20"/>
      <c r="C52" s="20"/>
      <c r="D52" s="20"/>
      <c r="E52" s="18"/>
      <c r="F52" s="20"/>
      <c r="G52" s="20"/>
      <c r="H52" s="20"/>
      <c r="I52" s="20"/>
      <c r="J52" s="18"/>
      <c r="K52" s="18"/>
      <c r="L52" s="272"/>
      <c r="N52" s="19"/>
      <c r="O52" s="20"/>
      <c r="P52" s="20"/>
      <c r="Q52" s="18"/>
      <c r="R52" s="20"/>
      <c r="S52" s="18"/>
      <c r="T52" s="18"/>
    </row>
    <row r="53" spans="1:46" s="1" customFormat="1">
      <c r="A53" s="2"/>
      <c r="B53" s="20"/>
      <c r="C53" s="20"/>
      <c r="D53" s="20"/>
      <c r="E53" s="18"/>
      <c r="F53" s="20"/>
      <c r="G53" s="20"/>
      <c r="H53" s="20"/>
      <c r="I53" s="20"/>
      <c r="J53" s="18"/>
      <c r="K53" s="18"/>
      <c r="L53" s="272"/>
      <c r="N53" s="19"/>
      <c r="O53" s="20"/>
      <c r="P53" s="20"/>
      <c r="Q53" s="18"/>
      <c r="R53" s="20"/>
      <c r="S53" s="18"/>
      <c r="T53" s="18"/>
    </row>
    <row r="54" spans="1:46" s="1" customFormat="1">
      <c r="A54" s="2"/>
      <c r="B54" s="20"/>
      <c r="C54" s="20"/>
      <c r="D54" s="20"/>
      <c r="E54" s="18"/>
      <c r="F54" s="20"/>
      <c r="G54" s="20"/>
      <c r="H54" s="20"/>
      <c r="I54" s="20"/>
      <c r="J54" s="18"/>
      <c r="K54" s="18"/>
      <c r="L54" s="272"/>
      <c r="N54" s="19"/>
      <c r="O54" s="20"/>
      <c r="P54" s="20"/>
      <c r="Q54" s="18"/>
      <c r="R54" s="20"/>
      <c r="S54" s="18"/>
      <c r="T54" s="18"/>
    </row>
    <row r="55" spans="1:46" s="1" customFormat="1">
      <c r="A55" s="2"/>
      <c r="B55" s="20"/>
      <c r="C55" s="20"/>
      <c r="D55" s="20"/>
      <c r="E55" s="18"/>
      <c r="F55" s="20"/>
      <c r="G55" s="20"/>
      <c r="H55" s="20"/>
      <c r="I55" s="20"/>
      <c r="J55" s="18"/>
      <c r="K55" s="18"/>
      <c r="L55" s="272"/>
      <c r="N55" s="19"/>
      <c r="O55" s="20"/>
      <c r="P55" s="20"/>
      <c r="Q55" s="18"/>
      <c r="R55" s="20"/>
      <c r="S55" s="18"/>
      <c r="T55" s="18"/>
    </row>
    <row r="56" spans="1:46" s="1" customFormat="1">
      <c r="A56" s="2"/>
      <c r="B56" s="20"/>
      <c r="C56" s="20"/>
      <c r="D56" s="20"/>
      <c r="E56" s="18"/>
      <c r="F56" s="20"/>
      <c r="G56" s="20"/>
      <c r="H56" s="20"/>
      <c r="I56" s="20"/>
      <c r="J56" s="18"/>
      <c r="K56" s="18"/>
      <c r="L56" s="272"/>
      <c r="N56" s="19"/>
      <c r="O56" s="20"/>
      <c r="P56" s="20"/>
      <c r="Q56" s="18"/>
      <c r="R56" s="20"/>
      <c r="S56" s="18"/>
      <c r="T56" s="18"/>
    </row>
    <row r="57" spans="1:46" s="1" customFormat="1">
      <c r="A57" s="2"/>
      <c r="B57" s="20"/>
      <c r="C57" s="20"/>
      <c r="D57" s="20"/>
      <c r="E57" s="18"/>
      <c r="F57" s="20"/>
      <c r="G57" s="20"/>
      <c r="H57" s="20"/>
      <c r="I57" s="20"/>
      <c r="J57" s="18"/>
      <c r="K57" s="18"/>
      <c r="L57" s="272"/>
      <c r="N57" s="19"/>
      <c r="O57" s="20"/>
      <c r="P57" s="20"/>
      <c r="Q57" s="18"/>
      <c r="R57" s="20"/>
      <c r="S57" s="18"/>
      <c r="T57" s="18"/>
    </row>
    <row r="58" spans="1:46" s="1" customFormat="1">
      <c r="A58" s="2"/>
      <c r="B58" s="20"/>
      <c r="C58" s="20"/>
      <c r="D58" s="20"/>
      <c r="E58" s="18"/>
      <c r="F58" s="20"/>
      <c r="G58" s="20"/>
      <c r="H58" s="20"/>
      <c r="I58" s="20"/>
      <c r="J58" s="18"/>
      <c r="K58" s="18"/>
      <c r="L58" s="272"/>
      <c r="N58" s="19"/>
      <c r="O58" s="20"/>
      <c r="P58" s="20"/>
      <c r="Q58" s="18"/>
      <c r="R58" s="20"/>
      <c r="S58" s="18"/>
      <c r="T58" s="18"/>
    </row>
    <row r="59" spans="1:46" s="1" customFormat="1">
      <c r="A59" s="2"/>
      <c r="B59" s="20"/>
      <c r="C59" s="20"/>
      <c r="D59" s="20"/>
      <c r="E59" s="18"/>
      <c r="F59" s="20"/>
      <c r="G59" s="20"/>
      <c r="H59" s="20"/>
      <c r="I59" s="20"/>
      <c r="J59" s="18"/>
      <c r="K59" s="18"/>
      <c r="L59" s="272"/>
      <c r="N59" s="19"/>
      <c r="O59" s="20"/>
      <c r="P59" s="20"/>
      <c r="Q59" s="18"/>
      <c r="R59" s="20"/>
      <c r="S59" s="18"/>
      <c r="T59" s="18"/>
    </row>
    <row r="60" spans="1:46" s="1" customFormat="1">
      <c r="A60" s="2"/>
      <c r="B60" s="20"/>
      <c r="C60" s="20"/>
      <c r="D60" s="20"/>
      <c r="E60" s="18"/>
      <c r="F60" s="20"/>
      <c r="G60" s="20"/>
      <c r="H60" s="20"/>
      <c r="I60" s="20"/>
      <c r="J60" s="18"/>
      <c r="K60" s="18"/>
      <c r="L60" s="272"/>
      <c r="N60" s="19"/>
      <c r="O60" s="20"/>
      <c r="P60" s="20"/>
      <c r="Q60" s="18"/>
      <c r="R60" s="20"/>
      <c r="S60" s="18"/>
      <c r="T60" s="18"/>
    </row>
    <row r="61" spans="1:46" s="1" customFormat="1">
      <c r="A61" s="2"/>
      <c r="B61" s="20"/>
      <c r="C61" s="20"/>
      <c r="D61" s="20"/>
      <c r="E61" s="18"/>
      <c r="F61" s="20"/>
      <c r="G61" s="20"/>
      <c r="H61" s="20"/>
      <c r="I61" s="20"/>
      <c r="J61" s="18"/>
      <c r="K61" s="18"/>
      <c r="L61" s="272"/>
      <c r="N61" s="19"/>
      <c r="O61" s="20"/>
      <c r="P61" s="20"/>
      <c r="Q61" s="18"/>
      <c r="R61" s="20"/>
      <c r="S61" s="18"/>
      <c r="T61" s="18"/>
    </row>
    <row r="62" spans="1:46" s="1" customFormat="1">
      <c r="A62" s="2"/>
      <c r="B62" s="20"/>
      <c r="C62" s="20"/>
      <c r="D62" s="20"/>
      <c r="E62" s="18"/>
      <c r="F62" s="20"/>
      <c r="G62" s="20"/>
      <c r="H62" s="20"/>
      <c r="I62" s="20"/>
      <c r="J62" s="18"/>
      <c r="K62" s="18"/>
      <c r="L62" s="272"/>
      <c r="N62" s="19"/>
      <c r="O62" s="20"/>
      <c r="P62" s="20"/>
      <c r="Q62" s="18"/>
      <c r="R62" s="20"/>
      <c r="S62" s="18"/>
      <c r="T62" s="18"/>
    </row>
    <row r="63" spans="1:46" s="1" customFormat="1">
      <c r="A63" s="2"/>
      <c r="B63" s="20"/>
      <c r="C63" s="20"/>
      <c r="D63" s="20"/>
      <c r="E63" s="18"/>
      <c r="F63" s="20"/>
      <c r="G63" s="20"/>
      <c r="H63" s="20"/>
      <c r="I63" s="20"/>
      <c r="J63" s="18"/>
      <c r="K63" s="18"/>
      <c r="L63" s="272"/>
      <c r="N63" s="19"/>
      <c r="O63" s="20"/>
      <c r="P63" s="20"/>
      <c r="Q63" s="18"/>
      <c r="R63" s="20"/>
      <c r="S63" s="18"/>
      <c r="T63" s="18"/>
    </row>
    <row r="64" spans="1:46" s="1" customFormat="1">
      <c r="A64" s="2"/>
      <c r="B64" s="20"/>
      <c r="C64" s="20"/>
      <c r="D64" s="20"/>
      <c r="E64" s="18"/>
      <c r="F64" s="20"/>
      <c r="G64" s="20"/>
      <c r="H64" s="20"/>
      <c r="I64" s="20"/>
      <c r="J64" s="18"/>
      <c r="K64" s="18"/>
      <c r="L64" s="272"/>
      <c r="N64" s="19"/>
      <c r="O64" s="20"/>
      <c r="P64" s="20"/>
      <c r="Q64" s="18"/>
      <c r="R64" s="20"/>
      <c r="S64" s="18"/>
      <c r="T64" s="18"/>
    </row>
    <row r="65" spans="1:20" s="1" customFormat="1">
      <c r="A65" s="2"/>
      <c r="B65" s="20"/>
      <c r="C65" s="20"/>
      <c r="D65" s="20"/>
      <c r="E65" s="18"/>
      <c r="F65" s="20"/>
      <c r="G65" s="20"/>
      <c r="H65" s="20"/>
      <c r="I65" s="20"/>
      <c r="J65" s="18"/>
      <c r="K65" s="18"/>
      <c r="L65" s="272"/>
      <c r="N65" s="19"/>
      <c r="O65" s="20"/>
      <c r="P65" s="20"/>
      <c r="Q65" s="18"/>
      <c r="R65" s="20"/>
      <c r="S65" s="18"/>
      <c r="T65" s="18"/>
    </row>
    <row r="66" spans="1:20" s="1" customFormat="1">
      <c r="A66" s="2"/>
      <c r="B66" s="20"/>
      <c r="C66" s="20"/>
      <c r="D66" s="20"/>
      <c r="E66" s="18"/>
      <c r="F66" s="20"/>
      <c r="G66" s="20"/>
      <c r="H66" s="20"/>
      <c r="I66" s="20"/>
      <c r="J66" s="18"/>
      <c r="K66" s="18"/>
      <c r="L66" s="272"/>
      <c r="N66" s="19"/>
      <c r="O66" s="20"/>
      <c r="P66" s="20"/>
      <c r="Q66" s="18"/>
      <c r="R66" s="20"/>
      <c r="S66" s="18"/>
      <c r="T66" s="18"/>
    </row>
    <row r="67" spans="1:20" s="1" customFormat="1">
      <c r="A67" s="2"/>
      <c r="B67" s="20"/>
      <c r="C67" s="20"/>
      <c r="D67" s="20"/>
      <c r="E67" s="18"/>
      <c r="F67" s="20"/>
      <c r="G67" s="20"/>
      <c r="H67" s="20"/>
      <c r="I67" s="20"/>
      <c r="J67" s="18"/>
      <c r="K67" s="18"/>
      <c r="L67" s="272"/>
      <c r="N67" s="19"/>
      <c r="O67" s="20"/>
      <c r="P67" s="20"/>
      <c r="Q67" s="18"/>
      <c r="R67" s="20"/>
      <c r="S67" s="18"/>
      <c r="T67" s="18"/>
    </row>
    <row r="68" spans="1:20" s="1" customFormat="1">
      <c r="A68" s="2"/>
      <c r="B68" s="20"/>
      <c r="C68" s="20"/>
      <c r="D68" s="20"/>
      <c r="E68" s="18"/>
      <c r="F68" s="20"/>
      <c r="G68" s="20"/>
      <c r="H68" s="20"/>
      <c r="I68" s="20"/>
      <c r="J68" s="18"/>
      <c r="K68" s="18"/>
      <c r="L68" s="272"/>
      <c r="N68" s="19"/>
      <c r="O68" s="20"/>
      <c r="P68" s="20"/>
      <c r="Q68" s="18"/>
      <c r="R68" s="20"/>
      <c r="S68" s="18"/>
      <c r="T68" s="18"/>
    </row>
    <row r="69" spans="1:20" s="1" customFormat="1">
      <c r="A69" s="2"/>
      <c r="B69" s="20"/>
      <c r="C69" s="20"/>
      <c r="D69" s="20"/>
      <c r="E69" s="18"/>
      <c r="F69" s="20"/>
      <c r="G69" s="20"/>
      <c r="H69" s="20"/>
      <c r="I69" s="20"/>
      <c r="J69" s="18"/>
      <c r="K69" s="18"/>
      <c r="L69" s="272"/>
      <c r="N69" s="19"/>
      <c r="O69" s="20"/>
      <c r="P69" s="20"/>
      <c r="Q69" s="18"/>
      <c r="R69" s="20"/>
      <c r="S69" s="18"/>
      <c r="T69" s="18"/>
    </row>
    <row r="70" spans="1:20" s="1" customFormat="1">
      <c r="A70" s="2"/>
      <c r="B70" s="20"/>
      <c r="C70" s="20"/>
      <c r="D70" s="20"/>
      <c r="E70" s="18"/>
      <c r="F70" s="20"/>
      <c r="G70" s="20"/>
      <c r="H70" s="20"/>
      <c r="I70" s="20"/>
      <c r="J70" s="18"/>
      <c r="K70" s="18"/>
      <c r="L70" s="272"/>
      <c r="N70" s="19"/>
      <c r="O70" s="20"/>
      <c r="P70" s="20"/>
      <c r="Q70" s="18"/>
      <c r="R70" s="20"/>
      <c r="S70" s="18"/>
      <c r="T70" s="18"/>
    </row>
    <row r="71" spans="1:20" s="1" customFormat="1">
      <c r="A71" s="2"/>
      <c r="B71" s="20"/>
      <c r="C71" s="20"/>
      <c r="D71" s="20"/>
      <c r="E71" s="18"/>
      <c r="F71" s="20"/>
      <c r="G71" s="20"/>
      <c r="H71" s="20"/>
      <c r="I71" s="20"/>
      <c r="J71" s="18"/>
      <c r="K71" s="18"/>
      <c r="L71" s="272"/>
      <c r="N71" s="19"/>
      <c r="O71" s="20"/>
      <c r="P71" s="20"/>
      <c r="Q71" s="18"/>
      <c r="R71" s="20"/>
      <c r="S71" s="18"/>
      <c r="T71" s="18"/>
    </row>
    <row r="72" spans="1:20" s="1" customFormat="1">
      <c r="A72" s="2"/>
      <c r="B72" s="20"/>
      <c r="C72" s="20"/>
      <c r="D72" s="20"/>
      <c r="E72" s="18"/>
      <c r="F72" s="20"/>
      <c r="G72" s="20"/>
      <c r="H72" s="20"/>
      <c r="I72" s="20"/>
      <c r="J72" s="18"/>
      <c r="K72" s="18"/>
      <c r="L72" s="272"/>
      <c r="N72" s="19"/>
      <c r="O72" s="20"/>
      <c r="P72" s="20"/>
      <c r="Q72" s="18"/>
      <c r="R72" s="20"/>
      <c r="S72" s="18"/>
      <c r="T72" s="18"/>
    </row>
    <row r="73" spans="1:20" s="1" customFormat="1">
      <c r="A73" s="2"/>
      <c r="B73" s="20"/>
      <c r="C73" s="20"/>
      <c r="D73" s="20"/>
      <c r="E73" s="18"/>
      <c r="F73" s="20"/>
      <c r="G73" s="20"/>
      <c r="H73" s="20"/>
      <c r="I73" s="20"/>
      <c r="J73" s="18"/>
      <c r="K73" s="18"/>
      <c r="L73" s="272"/>
      <c r="N73" s="19"/>
      <c r="O73" s="20"/>
      <c r="P73" s="20"/>
      <c r="Q73" s="18"/>
      <c r="R73" s="20"/>
      <c r="S73" s="18"/>
      <c r="T73" s="18"/>
    </row>
    <row r="74" spans="1:20" s="1" customFormat="1">
      <c r="A74" s="2"/>
      <c r="B74" s="20"/>
      <c r="C74" s="20"/>
      <c r="D74" s="20"/>
      <c r="E74" s="18"/>
      <c r="F74" s="20"/>
      <c r="G74" s="20"/>
      <c r="H74" s="20"/>
      <c r="I74" s="20"/>
      <c r="J74" s="18"/>
      <c r="K74" s="18"/>
      <c r="L74" s="272"/>
      <c r="N74" s="19"/>
      <c r="O74" s="20"/>
      <c r="P74" s="20"/>
      <c r="Q74" s="18"/>
      <c r="R74" s="20"/>
      <c r="S74" s="18"/>
      <c r="T74" s="18"/>
    </row>
    <row r="75" spans="1:20" s="1" customFormat="1">
      <c r="A75" s="2"/>
      <c r="B75" s="20"/>
      <c r="C75" s="20"/>
      <c r="D75" s="20"/>
      <c r="E75" s="18"/>
      <c r="F75" s="20"/>
      <c r="G75" s="20"/>
      <c r="H75" s="20"/>
      <c r="I75" s="20"/>
      <c r="J75" s="18"/>
      <c r="K75" s="18"/>
      <c r="L75" s="272"/>
      <c r="N75" s="19"/>
      <c r="O75" s="20"/>
      <c r="P75" s="20"/>
      <c r="Q75" s="18"/>
      <c r="R75" s="20"/>
      <c r="S75" s="18"/>
      <c r="T75" s="18"/>
    </row>
    <row r="76" spans="1:20" s="1" customFormat="1">
      <c r="A76" s="2"/>
      <c r="B76" s="20"/>
      <c r="C76" s="20"/>
      <c r="D76" s="20"/>
      <c r="E76" s="18"/>
      <c r="F76" s="20"/>
      <c r="G76" s="20"/>
      <c r="H76" s="20"/>
      <c r="I76" s="20"/>
      <c r="J76" s="18"/>
      <c r="K76" s="18"/>
      <c r="L76" s="272"/>
      <c r="N76" s="19"/>
      <c r="O76" s="20"/>
      <c r="P76" s="20"/>
      <c r="Q76" s="18"/>
      <c r="R76" s="20"/>
      <c r="S76" s="18"/>
      <c r="T76" s="18"/>
    </row>
    <row r="77" spans="1:20" s="1" customFormat="1">
      <c r="A77" s="2"/>
      <c r="B77" s="20"/>
      <c r="C77" s="20"/>
      <c r="D77" s="20"/>
      <c r="E77" s="18"/>
      <c r="F77" s="20"/>
      <c r="G77" s="20"/>
      <c r="H77" s="20"/>
      <c r="I77" s="20"/>
      <c r="J77" s="18"/>
      <c r="K77" s="18"/>
      <c r="L77" s="272"/>
      <c r="N77" s="19"/>
      <c r="O77" s="20"/>
      <c r="P77" s="20"/>
      <c r="Q77" s="18"/>
      <c r="R77" s="20"/>
      <c r="S77" s="18"/>
      <c r="T77" s="18"/>
    </row>
    <row r="78" spans="1:20" s="1" customFormat="1">
      <c r="A78" s="2"/>
      <c r="B78" s="20"/>
      <c r="C78" s="20"/>
      <c r="D78" s="20"/>
      <c r="E78" s="18"/>
      <c r="F78" s="20"/>
      <c r="G78" s="20"/>
      <c r="H78" s="20"/>
      <c r="I78" s="20"/>
      <c r="J78" s="18"/>
      <c r="K78" s="18"/>
      <c r="L78" s="272"/>
      <c r="N78" s="19"/>
      <c r="O78" s="20"/>
      <c r="P78" s="20"/>
      <c r="Q78" s="18"/>
      <c r="R78" s="20"/>
      <c r="S78" s="18"/>
      <c r="T78" s="18"/>
    </row>
    <row r="79" spans="1:20" s="1" customFormat="1">
      <c r="A79" s="2"/>
      <c r="B79" s="20"/>
      <c r="C79" s="20"/>
      <c r="D79" s="20"/>
      <c r="E79" s="18"/>
      <c r="F79" s="20"/>
      <c r="G79" s="20"/>
      <c r="H79" s="20"/>
      <c r="I79" s="20"/>
      <c r="J79" s="18"/>
      <c r="K79" s="18"/>
      <c r="L79" s="272"/>
      <c r="N79" s="19"/>
      <c r="O79" s="20"/>
      <c r="P79" s="20"/>
      <c r="Q79" s="18"/>
      <c r="R79" s="20"/>
      <c r="S79" s="18"/>
      <c r="T79" s="18"/>
    </row>
    <row r="80" spans="1:20" s="1" customFormat="1">
      <c r="A80" s="2"/>
      <c r="B80" s="20"/>
      <c r="C80" s="20"/>
      <c r="D80" s="20"/>
      <c r="E80" s="18"/>
      <c r="F80" s="20"/>
      <c r="G80" s="20"/>
      <c r="H80" s="20"/>
      <c r="I80" s="20"/>
      <c r="J80" s="18"/>
      <c r="K80" s="18"/>
      <c r="L80" s="272"/>
      <c r="N80" s="19"/>
      <c r="O80" s="20"/>
      <c r="P80" s="20"/>
      <c r="Q80" s="18"/>
      <c r="R80" s="20"/>
      <c r="S80" s="18"/>
      <c r="T80" s="18"/>
    </row>
    <row r="81" spans="1:20" s="1" customFormat="1">
      <c r="A81" s="2"/>
      <c r="B81" s="20"/>
      <c r="C81" s="20"/>
      <c r="D81" s="20"/>
      <c r="E81" s="18"/>
      <c r="F81" s="20"/>
      <c r="G81" s="20"/>
      <c r="H81" s="20"/>
      <c r="I81" s="20"/>
      <c r="J81" s="18"/>
      <c r="K81" s="18"/>
      <c r="L81" s="272"/>
      <c r="N81" s="19"/>
      <c r="O81" s="20"/>
      <c r="P81" s="20"/>
      <c r="Q81" s="18"/>
      <c r="R81" s="20"/>
      <c r="S81" s="18"/>
      <c r="T81" s="18"/>
    </row>
    <row r="82" spans="1:20" s="1" customFormat="1">
      <c r="A82" s="2"/>
      <c r="B82" s="20"/>
      <c r="C82" s="20"/>
      <c r="D82" s="20"/>
      <c r="E82" s="18"/>
      <c r="F82" s="20"/>
      <c r="G82" s="20"/>
      <c r="H82" s="20"/>
      <c r="I82" s="20"/>
      <c r="J82" s="18"/>
      <c r="K82" s="18"/>
      <c r="L82" s="272"/>
      <c r="N82" s="19"/>
      <c r="O82" s="20"/>
      <c r="P82" s="20"/>
      <c r="Q82" s="18"/>
      <c r="R82" s="20"/>
      <c r="S82" s="18"/>
      <c r="T82" s="18"/>
    </row>
    <row r="83" spans="1:20" s="1" customFormat="1">
      <c r="A83" s="2"/>
      <c r="B83" s="20"/>
      <c r="C83" s="20"/>
      <c r="D83" s="20"/>
      <c r="E83" s="18"/>
      <c r="F83" s="20"/>
      <c r="G83" s="20"/>
      <c r="H83" s="20"/>
      <c r="I83" s="20"/>
      <c r="J83" s="18"/>
      <c r="K83" s="18"/>
      <c r="L83" s="272"/>
      <c r="N83" s="19"/>
      <c r="O83" s="20"/>
      <c r="P83" s="20"/>
      <c r="Q83" s="18"/>
      <c r="R83" s="20"/>
      <c r="S83" s="18"/>
      <c r="T83" s="18"/>
    </row>
    <row r="84" spans="1:20" s="1" customFormat="1">
      <c r="A84" s="2"/>
      <c r="B84" s="20"/>
      <c r="C84" s="20"/>
      <c r="D84" s="20"/>
      <c r="E84" s="18"/>
      <c r="F84" s="20"/>
      <c r="G84" s="20"/>
      <c r="H84" s="20"/>
      <c r="I84" s="20"/>
      <c r="J84" s="18"/>
      <c r="K84" s="18"/>
      <c r="L84" s="272"/>
      <c r="N84" s="19"/>
      <c r="O84" s="20"/>
      <c r="P84" s="20"/>
      <c r="Q84" s="18"/>
      <c r="R84" s="20"/>
      <c r="S84" s="18"/>
      <c r="T84" s="18"/>
    </row>
    <row r="85" spans="1:20" s="1" customFormat="1">
      <c r="A85" s="2"/>
      <c r="B85" s="20"/>
      <c r="C85" s="20"/>
      <c r="D85" s="20"/>
      <c r="E85" s="18"/>
      <c r="F85" s="20"/>
      <c r="G85" s="20"/>
      <c r="H85" s="20"/>
      <c r="I85" s="20"/>
      <c r="J85" s="18"/>
      <c r="K85" s="18"/>
      <c r="L85" s="272"/>
      <c r="N85" s="19"/>
      <c r="O85" s="20"/>
      <c r="P85" s="20"/>
      <c r="Q85" s="18"/>
      <c r="R85" s="20"/>
      <c r="S85" s="18"/>
      <c r="T85" s="18"/>
    </row>
    <row r="86" spans="1:20" s="1" customFormat="1">
      <c r="A86" s="2"/>
      <c r="B86" s="20"/>
      <c r="C86" s="20"/>
      <c r="D86" s="20"/>
      <c r="E86" s="18"/>
      <c r="F86" s="20"/>
      <c r="G86" s="20"/>
      <c r="H86" s="20"/>
      <c r="I86" s="20"/>
      <c r="J86" s="18"/>
      <c r="K86" s="18"/>
      <c r="L86" s="272"/>
      <c r="N86" s="19"/>
      <c r="O86" s="20"/>
      <c r="P86" s="20"/>
      <c r="Q86" s="18"/>
      <c r="R86" s="20"/>
      <c r="S86" s="18"/>
      <c r="T86" s="18"/>
    </row>
    <row r="87" spans="1:20" s="1" customFormat="1">
      <c r="A87" s="2"/>
      <c r="B87" s="20"/>
      <c r="C87" s="20"/>
      <c r="D87" s="20"/>
      <c r="E87" s="18"/>
      <c r="F87" s="20"/>
      <c r="G87" s="20"/>
      <c r="H87" s="20"/>
      <c r="I87" s="20"/>
      <c r="J87" s="18"/>
      <c r="K87" s="18"/>
      <c r="L87" s="272"/>
      <c r="N87" s="19"/>
      <c r="O87" s="20"/>
      <c r="P87" s="20"/>
      <c r="Q87" s="18"/>
      <c r="R87" s="20"/>
      <c r="S87" s="18"/>
      <c r="T87" s="18"/>
    </row>
    <row r="88" spans="1:20" s="1" customFormat="1">
      <c r="A88" s="2"/>
      <c r="B88" s="20"/>
      <c r="C88" s="20"/>
      <c r="D88" s="20"/>
      <c r="E88" s="18"/>
      <c r="F88" s="20"/>
      <c r="G88" s="20"/>
      <c r="H88" s="20"/>
      <c r="I88" s="20"/>
      <c r="J88" s="18"/>
      <c r="K88" s="18"/>
      <c r="L88" s="272"/>
      <c r="N88" s="19"/>
      <c r="O88" s="20"/>
      <c r="P88" s="20"/>
      <c r="Q88" s="18"/>
      <c r="R88" s="20"/>
      <c r="S88" s="18"/>
      <c r="T88" s="18"/>
    </row>
    <row r="89" spans="1:20" s="1" customFormat="1">
      <c r="A89" s="2"/>
      <c r="B89" s="20"/>
      <c r="C89" s="20"/>
      <c r="D89" s="20"/>
      <c r="E89" s="18"/>
      <c r="F89" s="20"/>
      <c r="G89" s="20"/>
      <c r="H89" s="20"/>
      <c r="I89" s="20"/>
      <c r="J89" s="18"/>
      <c r="K89" s="18"/>
      <c r="L89" s="272"/>
      <c r="N89" s="19"/>
      <c r="O89" s="20"/>
      <c r="P89" s="20"/>
      <c r="Q89" s="18"/>
      <c r="R89" s="20"/>
      <c r="S89" s="18"/>
      <c r="T89" s="18"/>
    </row>
    <row r="90" spans="1:20" s="1" customFormat="1">
      <c r="A90" s="2"/>
      <c r="B90" s="20"/>
      <c r="C90" s="20"/>
      <c r="D90" s="20"/>
      <c r="E90" s="18"/>
      <c r="F90" s="20"/>
      <c r="G90" s="20"/>
      <c r="H90" s="20"/>
      <c r="I90" s="20"/>
      <c r="J90" s="18"/>
      <c r="K90" s="18"/>
      <c r="L90" s="272"/>
      <c r="N90" s="19"/>
      <c r="O90" s="20"/>
      <c r="P90" s="20"/>
      <c r="Q90" s="18"/>
      <c r="R90" s="20"/>
      <c r="S90" s="18"/>
      <c r="T90" s="18"/>
    </row>
    <row r="91" spans="1:20" s="1" customFormat="1">
      <c r="A91" s="2"/>
      <c r="B91" s="20"/>
      <c r="C91" s="20"/>
      <c r="D91" s="20"/>
      <c r="E91" s="18"/>
      <c r="F91" s="20"/>
      <c r="G91" s="20"/>
      <c r="H91" s="20"/>
      <c r="I91" s="20"/>
      <c r="J91" s="18"/>
      <c r="K91" s="18"/>
      <c r="L91" s="272"/>
      <c r="N91" s="19"/>
      <c r="O91" s="20"/>
      <c r="P91" s="20"/>
      <c r="Q91" s="18"/>
      <c r="R91" s="20"/>
      <c r="S91" s="18"/>
      <c r="T91" s="18"/>
    </row>
    <row r="92" spans="1:20" s="1" customFormat="1">
      <c r="A92" s="2"/>
      <c r="B92" s="5"/>
      <c r="C92" s="5"/>
      <c r="D92" s="5"/>
      <c r="E92" s="8"/>
      <c r="F92" s="5"/>
      <c r="G92" s="5"/>
      <c r="H92" s="5"/>
      <c r="I92" s="5"/>
      <c r="J92" s="8"/>
      <c r="K92" s="8"/>
      <c r="L92" s="302"/>
      <c r="N92" s="2"/>
      <c r="O92" s="5"/>
      <c r="P92" s="5"/>
      <c r="Q92" s="8"/>
      <c r="R92" s="5"/>
      <c r="S92" s="8"/>
      <c r="T92" s="8"/>
    </row>
    <row r="93" spans="1:20" s="1" customFormat="1">
      <c r="A93" s="2"/>
      <c r="B93" s="5"/>
      <c r="C93" s="5"/>
      <c r="D93" s="5"/>
      <c r="E93" s="8"/>
      <c r="F93" s="5"/>
      <c r="G93" s="5"/>
      <c r="H93" s="5"/>
      <c r="I93" s="5"/>
      <c r="J93" s="8"/>
      <c r="K93" s="8"/>
      <c r="L93" s="302"/>
      <c r="N93" s="2"/>
      <c r="O93" s="5"/>
      <c r="P93" s="5"/>
      <c r="Q93" s="8"/>
      <c r="R93" s="5"/>
      <c r="S93" s="8"/>
      <c r="T93" s="8"/>
    </row>
    <row r="94" spans="1:20" s="1" customFormat="1">
      <c r="A94" s="2"/>
      <c r="B94" s="5"/>
      <c r="C94" s="5"/>
      <c r="D94" s="5"/>
      <c r="E94" s="8"/>
      <c r="F94" s="5"/>
      <c r="G94" s="5"/>
      <c r="H94" s="5"/>
      <c r="I94" s="5"/>
      <c r="J94" s="8"/>
      <c r="K94" s="8"/>
      <c r="L94" s="302"/>
      <c r="N94" s="2"/>
      <c r="O94" s="5"/>
      <c r="P94" s="5"/>
      <c r="Q94" s="8"/>
      <c r="R94" s="5"/>
      <c r="S94" s="8"/>
      <c r="T94" s="8"/>
    </row>
    <row r="95" spans="1:20" s="1" customFormat="1">
      <c r="A95" s="2"/>
      <c r="B95" s="5"/>
      <c r="C95" s="5"/>
      <c r="D95" s="5"/>
      <c r="E95" s="8"/>
      <c r="F95" s="5"/>
      <c r="G95" s="5"/>
      <c r="H95" s="5"/>
      <c r="I95" s="5"/>
      <c r="J95" s="8"/>
      <c r="K95" s="8"/>
      <c r="L95" s="302"/>
      <c r="N95" s="2"/>
      <c r="O95" s="5"/>
      <c r="P95" s="5"/>
      <c r="Q95" s="8"/>
      <c r="R95" s="5"/>
      <c r="S95" s="8"/>
      <c r="T95" s="8"/>
    </row>
    <row r="96" spans="1:20" s="1" customFormat="1">
      <c r="A96" s="2"/>
      <c r="B96" s="5"/>
      <c r="C96" s="5"/>
      <c r="D96" s="5"/>
      <c r="E96" s="8"/>
      <c r="F96" s="5"/>
      <c r="G96" s="5"/>
      <c r="H96" s="5"/>
      <c r="I96" s="5"/>
      <c r="J96" s="8"/>
      <c r="K96" s="8"/>
      <c r="L96" s="302"/>
      <c r="N96" s="2"/>
      <c r="O96" s="5"/>
      <c r="P96" s="5"/>
      <c r="Q96" s="8"/>
      <c r="R96" s="5"/>
      <c r="S96" s="8"/>
      <c r="T96" s="8"/>
    </row>
    <row r="97" spans="1:20" s="1" customFormat="1">
      <c r="A97" s="2"/>
      <c r="B97" s="5"/>
      <c r="C97" s="5"/>
      <c r="D97" s="5"/>
      <c r="E97" s="8"/>
      <c r="F97" s="5"/>
      <c r="G97" s="5"/>
      <c r="H97" s="5"/>
      <c r="I97" s="5"/>
      <c r="J97" s="8"/>
      <c r="K97" s="8"/>
      <c r="L97" s="302"/>
      <c r="N97" s="2"/>
      <c r="O97" s="5"/>
      <c r="P97" s="5"/>
      <c r="Q97" s="8"/>
      <c r="R97" s="5"/>
      <c r="S97" s="8"/>
      <c r="T97" s="8"/>
    </row>
    <row r="98" spans="1:20" s="1" customFormat="1">
      <c r="A98" s="2"/>
      <c r="B98" s="5"/>
      <c r="C98" s="5"/>
      <c r="D98" s="5"/>
      <c r="E98" s="8"/>
      <c r="F98" s="5"/>
      <c r="G98" s="5"/>
      <c r="H98" s="5"/>
      <c r="I98" s="5"/>
      <c r="J98" s="8"/>
      <c r="K98" s="8"/>
      <c r="L98" s="302"/>
      <c r="N98" s="2"/>
      <c r="O98" s="5"/>
      <c r="P98" s="5"/>
      <c r="Q98" s="8"/>
      <c r="R98" s="5"/>
      <c r="S98" s="8"/>
      <c r="T98" s="8"/>
    </row>
    <row r="99" spans="1:20" s="1" customFormat="1">
      <c r="A99" s="2"/>
      <c r="B99" s="5"/>
      <c r="C99" s="5"/>
      <c r="D99" s="5"/>
      <c r="E99" s="8"/>
      <c r="F99" s="5"/>
      <c r="G99" s="5"/>
      <c r="H99" s="5"/>
      <c r="I99" s="5"/>
      <c r="J99" s="8"/>
      <c r="K99" s="8"/>
      <c r="L99" s="302"/>
      <c r="N99" s="2"/>
      <c r="O99" s="5"/>
      <c r="P99" s="5"/>
      <c r="Q99" s="8"/>
      <c r="R99" s="5"/>
      <c r="S99" s="8"/>
      <c r="T99" s="8"/>
    </row>
    <row r="100" spans="1:20" s="1" customFormat="1">
      <c r="A100" s="2"/>
      <c r="B100" s="5"/>
      <c r="C100" s="5"/>
      <c r="D100" s="5"/>
      <c r="E100" s="8"/>
      <c r="F100" s="5"/>
      <c r="G100" s="5"/>
      <c r="H100" s="5"/>
      <c r="I100" s="5"/>
      <c r="J100" s="8"/>
      <c r="K100" s="8"/>
      <c r="L100" s="302"/>
      <c r="N100" s="2"/>
      <c r="O100" s="5"/>
      <c r="P100" s="5"/>
      <c r="Q100" s="8"/>
      <c r="R100" s="5"/>
      <c r="S100" s="8"/>
      <c r="T100" s="8"/>
    </row>
    <row r="101" spans="1:20" s="1" customFormat="1">
      <c r="A101" s="2"/>
      <c r="B101" s="5"/>
      <c r="C101" s="5"/>
      <c r="D101" s="5"/>
      <c r="E101" s="8"/>
      <c r="F101" s="5"/>
      <c r="G101" s="5"/>
      <c r="H101" s="5"/>
      <c r="I101" s="5"/>
      <c r="J101" s="8"/>
      <c r="K101" s="8"/>
      <c r="L101" s="302"/>
      <c r="N101" s="2"/>
      <c r="O101" s="5"/>
      <c r="P101" s="5"/>
      <c r="Q101" s="8"/>
      <c r="R101" s="5"/>
      <c r="S101" s="8"/>
      <c r="T101" s="8"/>
    </row>
    <row r="102" spans="1:20" s="1" customFormat="1">
      <c r="A102" s="2"/>
      <c r="B102" s="5"/>
      <c r="C102" s="5"/>
      <c r="D102" s="5"/>
      <c r="E102" s="8"/>
      <c r="F102" s="5"/>
      <c r="G102" s="5"/>
      <c r="H102" s="5"/>
      <c r="I102" s="5"/>
      <c r="J102" s="8"/>
      <c r="K102" s="8"/>
      <c r="L102" s="302"/>
      <c r="N102" s="2"/>
      <c r="O102" s="5"/>
      <c r="P102" s="5"/>
      <c r="Q102" s="8"/>
      <c r="R102" s="5"/>
      <c r="S102" s="8"/>
      <c r="T102" s="8"/>
    </row>
    <row r="103" spans="1:20" s="1" customFormat="1">
      <c r="A103" s="2"/>
      <c r="B103" s="5"/>
      <c r="C103" s="5"/>
      <c r="D103" s="5"/>
      <c r="E103" s="8"/>
      <c r="F103" s="5"/>
      <c r="G103" s="5"/>
      <c r="H103" s="5"/>
      <c r="I103" s="5"/>
      <c r="J103" s="8"/>
      <c r="K103" s="8"/>
      <c r="L103" s="302"/>
      <c r="N103" s="2"/>
      <c r="O103" s="5"/>
      <c r="P103" s="5"/>
      <c r="Q103" s="8"/>
      <c r="R103" s="5"/>
      <c r="S103" s="8"/>
      <c r="T103" s="8"/>
    </row>
    <row r="104" spans="1:20" s="1" customFormat="1">
      <c r="A104" s="2"/>
      <c r="B104" s="5"/>
      <c r="C104" s="5"/>
      <c r="D104" s="5"/>
      <c r="E104" s="8"/>
      <c r="F104" s="5"/>
      <c r="G104" s="5"/>
      <c r="H104" s="5"/>
      <c r="I104" s="5"/>
      <c r="J104" s="8"/>
      <c r="K104" s="8"/>
      <c r="L104" s="302"/>
      <c r="N104" s="2"/>
      <c r="O104" s="5"/>
      <c r="P104" s="5"/>
      <c r="Q104" s="8"/>
      <c r="R104" s="5"/>
      <c r="S104" s="8"/>
      <c r="T104" s="8"/>
    </row>
    <row r="105" spans="1:20" s="1" customFormat="1">
      <c r="A105" s="2"/>
      <c r="B105" s="5"/>
      <c r="C105" s="5"/>
      <c r="D105" s="5"/>
      <c r="E105" s="8"/>
      <c r="F105" s="5"/>
      <c r="G105" s="5"/>
      <c r="H105" s="5"/>
      <c r="I105" s="5"/>
      <c r="J105" s="8"/>
      <c r="K105" s="8"/>
      <c r="L105" s="302"/>
      <c r="N105" s="2"/>
      <c r="O105" s="5"/>
      <c r="P105" s="5"/>
      <c r="Q105" s="8"/>
      <c r="R105" s="5"/>
      <c r="S105" s="8"/>
      <c r="T105" s="8"/>
    </row>
    <row r="106" spans="1:20" s="1" customFormat="1">
      <c r="A106" s="2"/>
      <c r="B106" s="5"/>
      <c r="C106" s="5"/>
      <c r="D106" s="5"/>
      <c r="E106" s="8"/>
      <c r="F106" s="5"/>
      <c r="G106" s="5"/>
      <c r="H106" s="5"/>
      <c r="I106" s="5"/>
      <c r="J106" s="8"/>
      <c r="K106" s="8"/>
      <c r="L106" s="302"/>
      <c r="N106" s="2"/>
      <c r="O106" s="5"/>
      <c r="P106" s="5"/>
      <c r="Q106" s="8"/>
      <c r="R106" s="5"/>
      <c r="S106" s="8"/>
      <c r="T106" s="8"/>
    </row>
    <row r="107" spans="1:20" s="1" customFormat="1">
      <c r="A107" s="2"/>
      <c r="B107" s="5"/>
      <c r="C107" s="5"/>
      <c r="D107" s="5"/>
      <c r="E107" s="8"/>
      <c r="F107" s="5"/>
      <c r="G107" s="5"/>
      <c r="H107" s="5"/>
      <c r="I107" s="5"/>
      <c r="J107" s="8"/>
      <c r="K107" s="8"/>
      <c r="L107" s="302"/>
      <c r="N107" s="2"/>
      <c r="O107" s="5"/>
      <c r="P107" s="5"/>
      <c r="Q107" s="8"/>
      <c r="R107" s="5"/>
      <c r="S107" s="8"/>
      <c r="T107" s="8"/>
    </row>
    <row r="108" spans="1:20" s="1" customFormat="1">
      <c r="A108" s="2"/>
      <c r="B108" s="5"/>
      <c r="C108" s="5"/>
      <c r="D108" s="5"/>
      <c r="E108" s="8"/>
      <c r="F108" s="5"/>
      <c r="G108" s="5"/>
      <c r="H108" s="5"/>
      <c r="I108" s="5"/>
      <c r="J108" s="8"/>
      <c r="K108" s="8"/>
      <c r="L108" s="302"/>
      <c r="N108" s="2"/>
      <c r="O108" s="5"/>
      <c r="P108" s="5"/>
      <c r="Q108" s="8"/>
      <c r="R108" s="5"/>
      <c r="S108" s="8"/>
      <c r="T108" s="8"/>
    </row>
    <row r="109" spans="1:20" s="1" customFormat="1">
      <c r="A109" s="2"/>
      <c r="B109" s="5"/>
      <c r="C109" s="5"/>
      <c r="D109" s="5"/>
      <c r="E109" s="8"/>
      <c r="F109" s="5"/>
      <c r="G109" s="5"/>
      <c r="H109" s="5"/>
      <c r="I109" s="5"/>
      <c r="J109" s="8"/>
      <c r="K109" s="8"/>
      <c r="L109" s="302"/>
      <c r="N109" s="2"/>
      <c r="O109" s="5"/>
      <c r="P109" s="5"/>
      <c r="Q109" s="8"/>
      <c r="R109" s="5"/>
      <c r="S109" s="8"/>
      <c r="T109" s="8"/>
    </row>
    <row r="110" spans="1:20" s="1" customFormat="1">
      <c r="A110" s="2"/>
      <c r="B110" s="5"/>
      <c r="C110" s="5"/>
      <c r="D110" s="5"/>
      <c r="E110" s="8"/>
      <c r="F110" s="5"/>
      <c r="G110" s="5"/>
      <c r="H110" s="5"/>
      <c r="I110" s="5"/>
      <c r="J110" s="8"/>
      <c r="K110" s="8"/>
      <c r="L110" s="302"/>
      <c r="N110" s="2"/>
      <c r="O110" s="5"/>
      <c r="P110" s="5"/>
      <c r="Q110" s="8"/>
      <c r="R110" s="5"/>
      <c r="S110" s="8"/>
      <c r="T110" s="8"/>
    </row>
    <row r="111" spans="1:20" s="1" customFormat="1">
      <c r="A111" s="2"/>
      <c r="B111" s="5"/>
      <c r="C111" s="5"/>
      <c r="D111" s="5"/>
      <c r="E111" s="8"/>
      <c r="F111" s="5"/>
      <c r="G111" s="5"/>
      <c r="H111" s="5"/>
      <c r="I111" s="5"/>
      <c r="J111" s="8"/>
      <c r="K111" s="8"/>
      <c r="L111" s="302"/>
      <c r="N111" s="2"/>
      <c r="O111" s="5"/>
      <c r="P111" s="5"/>
      <c r="Q111" s="8"/>
      <c r="R111" s="5"/>
      <c r="S111" s="8"/>
      <c r="T111" s="8"/>
    </row>
    <row r="112" spans="1:20" s="1" customFormat="1">
      <c r="A112" s="2"/>
      <c r="B112" s="5"/>
      <c r="C112" s="5"/>
      <c r="D112" s="5"/>
      <c r="E112" s="8"/>
      <c r="F112" s="5"/>
      <c r="G112" s="5"/>
      <c r="H112" s="5"/>
      <c r="I112" s="5"/>
      <c r="J112" s="8"/>
      <c r="K112" s="8"/>
      <c r="L112" s="302"/>
      <c r="N112" s="2"/>
      <c r="O112" s="5"/>
      <c r="P112" s="5"/>
      <c r="Q112" s="8"/>
      <c r="R112" s="5"/>
      <c r="S112" s="8"/>
      <c r="T112" s="8"/>
    </row>
    <row r="113" spans="1:20" s="1" customFormat="1">
      <c r="A113" s="2"/>
      <c r="B113" s="5"/>
      <c r="C113" s="5"/>
      <c r="D113" s="5"/>
      <c r="E113" s="8"/>
      <c r="F113" s="5"/>
      <c r="G113" s="5"/>
      <c r="H113" s="5"/>
      <c r="I113" s="5"/>
      <c r="J113" s="8"/>
      <c r="K113" s="8"/>
      <c r="L113" s="302"/>
      <c r="N113" s="2"/>
      <c r="O113" s="5"/>
      <c r="P113" s="5"/>
      <c r="Q113" s="8"/>
      <c r="R113" s="5"/>
      <c r="S113" s="8"/>
      <c r="T113" s="8"/>
    </row>
    <row r="114" spans="1:20" s="1" customFormat="1">
      <c r="A114" s="2"/>
      <c r="B114" s="5"/>
      <c r="C114" s="5"/>
      <c r="D114" s="5"/>
      <c r="E114" s="8"/>
      <c r="F114" s="5"/>
      <c r="G114" s="5"/>
      <c r="H114" s="5"/>
      <c r="I114" s="5"/>
      <c r="J114" s="8"/>
      <c r="K114" s="8"/>
      <c r="L114" s="302"/>
      <c r="N114" s="2"/>
      <c r="O114" s="5"/>
      <c r="P114" s="5"/>
      <c r="Q114" s="8"/>
      <c r="R114" s="5"/>
      <c r="S114" s="8"/>
      <c r="T114" s="8"/>
    </row>
    <row r="115" spans="1:20" s="1" customFormat="1">
      <c r="A115" s="2"/>
      <c r="B115" s="5"/>
      <c r="C115" s="5"/>
      <c r="D115" s="5"/>
      <c r="E115" s="8"/>
      <c r="F115" s="5"/>
      <c r="G115" s="5"/>
      <c r="H115" s="5"/>
      <c r="I115" s="5"/>
      <c r="J115" s="8"/>
      <c r="K115" s="8"/>
      <c r="L115" s="302"/>
      <c r="N115" s="2"/>
      <c r="O115" s="5"/>
      <c r="P115" s="5"/>
      <c r="Q115" s="8"/>
      <c r="R115" s="5"/>
      <c r="S115" s="8"/>
      <c r="T115" s="8"/>
    </row>
    <row r="116" spans="1:20" s="1" customFormat="1">
      <c r="A116" s="2"/>
      <c r="B116" s="5"/>
      <c r="C116" s="5"/>
      <c r="D116" s="5"/>
      <c r="E116" s="8"/>
      <c r="F116" s="5"/>
      <c r="G116" s="5"/>
      <c r="H116" s="5"/>
      <c r="I116" s="5"/>
      <c r="J116" s="8"/>
      <c r="K116" s="8"/>
      <c r="L116" s="302"/>
      <c r="N116" s="2"/>
      <c r="O116" s="5"/>
      <c r="P116" s="5"/>
      <c r="Q116" s="8"/>
      <c r="R116" s="5"/>
      <c r="S116" s="8"/>
      <c r="T116" s="8"/>
    </row>
    <row r="117" spans="1:20" s="1" customFormat="1">
      <c r="A117" s="2"/>
      <c r="B117" s="5"/>
      <c r="C117" s="5"/>
      <c r="D117" s="5"/>
      <c r="E117" s="8"/>
      <c r="F117" s="5"/>
      <c r="G117" s="5"/>
      <c r="H117" s="5"/>
      <c r="I117" s="5"/>
      <c r="J117" s="8"/>
      <c r="K117" s="8"/>
      <c r="L117" s="302"/>
      <c r="N117" s="2"/>
      <c r="O117" s="5"/>
      <c r="P117" s="5"/>
      <c r="Q117" s="8"/>
      <c r="R117" s="5"/>
      <c r="S117" s="8"/>
      <c r="T117" s="8"/>
    </row>
    <row r="118" spans="1:20" s="1" customFormat="1">
      <c r="A118" s="2"/>
      <c r="B118" s="5"/>
      <c r="C118" s="5"/>
      <c r="D118" s="5"/>
      <c r="E118" s="8"/>
      <c r="F118" s="5"/>
      <c r="G118" s="5"/>
      <c r="H118" s="5"/>
      <c r="I118" s="5"/>
      <c r="J118" s="8"/>
      <c r="K118" s="8"/>
      <c r="L118" s="302"/>
      <c r="N118" s="2"/>
      <c r="O118" s="5"/>
      <c r="P118" s="5"/>
      <c r="Q118" s="8"/>
      <c r="R118" s="5"/>
      <c r="S118" s="8"/>
      <c r="T118" s="8"/>
    </row>
    <row r="119" spans="1:20" s="1" customFormat="1">
      <c r="A119" s="2"/>
      <c r="B119" s="5"/>
      <c r="C119" s="5"/>
      <c r="D119" s="5"/>
      <c r="E119" s="8"/>
      <c r="F119" s="5"/>
      <c r="G119" s="5"/>
      <c r="H119" s="5"/>
      <c r="I119" s="5"/>
      <c r="J119" s="8"/>
      <c r="K119" s="8"/>
      <c r="L119" s="302"/>
      <c r="N119" s="2"/>
      <c r="O119" s="5"/>
      <c r="P119" s="5"/>
      <c r="Q119" s="8"/>
      <c r="R119" s="5"/>
      <c r="S119" s="8"/>
      <c r="T119" s="8"/>
    </row>
    <row r="120" spans="1:20" s="1" customFormat="1">
      <c r="A120" s="2"/>
      <c r="B120" s="5"/>
      <c r="C120" s="5"/>
      <c r="D120" s="5"/>
      <c r="E120" s="8"/>
      <c r="F120" s="5"/>
      <c r="G120" s="5"/>
      <c r="H120" s="5"/>
      <c r="I120" s="5"/>
      <c r="J120" s="8"/>
      <c r="K120" s="8"/>
      <c r="L120" s="302"/>
      <c r="N120" s="2"/>
      <c r="O120" s="5"/>
      <c r="P120" s="5"/>
      <c r="Q120" s="8"/>
      <c r="R120" s="5"/>
      <c r="S120" s="8"/>
      <c r="T120" s="8"/>
    </row>
    <row r="121" spans="1:20" s="1" customFormat="1">
      <c r="A121" s="2"/>
      <c r="B121" s="5"/>
      <c r="C121" s="5"/>
      <c r="D121" s="5"/>
      <c r="E121" s="8"/>
      <c r="F121" s="5"/>
      <c r="G121" s="5"/>
      <c r="H121" s="5"/>
      <c r="I121" s="5"/>
      <c r="J121" s="8"/>
      <c r="K121" s="8"/>
      <c r="L121" s="302"/>
      <c r="N121" s="2"/>
      <c r="O121" s="5"/>
      <c r="P121" s="5"/>
      <c r="Q121" s="8"/>
      <c r="R121" s="5"/>
      <c r="S121" s="8"/>
      <c r="T121" s="8"/>
    </row>
    <row r="122" spans="1:20" s="1" customFormat="1">
      <c r="A122" s="2"/>
      <c r="B122" s="5"/>
      <c r="C122" s="5"/>
      <c r="D122" s="5"/>
      <c r="E122" s="8"/>
      <c r="F122" s="5"/>
      <c r="G122" s="5"/>
      <c r="H122" s="5"/>
      <c r="I122" s="5"/>
      <c r="J122" s="8"/>
      <c r="K122" s="8"/>
      <c r="L122" s="302"/>
      <c r="N122" s="2"/>
      <c r="O122" s="5"/>
      <c r="P122" s="5"/>
      <c r="Q122" s="8"/>
      <c r="R122" s="5"/>
      <c r="S122" s="8"/>
      <c r="T122" s="8"/>
    </row>
    <row r="123" spans="1:20" s="1" customFormat="1">
      <c r="A123" s="2"/>
      <c r="B123" s="5"/>
      <c r="C123" s="5"/>
      <c r="D123" s="5"/>
      <c r="E123" s="8"/>
      <c r="F123" s="5"/>
      <c r="G123" s="5"/>
      <c r="H123" s="5"/>
      <c r="I123" s="5"/>
      <c r="J123" s="8"/>
      <c r="K123" s="8"/>
      <c r="L123" s="302"/>
      <c r="N123" s="2"/>
      <c r="O123" s="5"/>
      <c r="P123" s="5"/>
      <c r="Q123" s="8"/>
      <c r="R123" s="5"/>
      <c r="S123" s="8"/>
      <c r="T123" s="8"/>
    </row>
    <row r="124" spans="1:20" s="1" customFormat="1">
      <c r="A124" s="2"/>
      <c r="B124" s="5"/>
      <c r="C124" s="5"/>
      <c r="D124" s="5"/>
      <c r="E124" s="8"/>
      <c r="F124" s="5"/>
      <c r="G124" s="5"/>
      <c r="H124" s="5"/>
      <c r="I124" s="5"/>
      <c r="J124" s="8"/>
      <c r="K124" s="8"/>
      <c r="L124" s="302"/>
      <c r="N124" s="2"/>
      <c r="O124" s="5"/>
      <c r="P124" s="5"/>
      <c r="Q124" s="8"/>
      <c r="R124" s="5"/>
      <c r="S124" s="8"/>
      <c r="T124" s="8"/>
    </row>
    <row r="125" spans="1:20" s="1" customFormat="1">
      <c r="A125" s="2"/>
      <c r="B125" s="5"/>
      <c r="C125" s="5"/>
      <c r="D125" s="5"/>
      <c r="E125" s="8"/>
      <c r="F125" s="5"/>
      <c r="G125" s="5"/>
      <c r="H125" s="5"/>
      <c r="I125" s="5"/>
      <c r="J125" s="8"/>
      <c r="K125" s="8"/>
      <c r="L125" s="302"/>
      <c r="N125" s="2"/>
      <c r="O125" s="5"/>
      <c r="P125" s="5"/>
      <c r="Q125" s="8"/>
      <c r="R125" s="5"/>
      <c r="S125" s="8"/>
      <c r="T125" s="8"/>
    </row>
    <row r="126" spans="1:20" s="1" customFormat="1">
      <c r="A126" s="2"/>
      <c r="B126" s="5"/>
      <c r="C126" s="5"/>
      <c r="D126" s="5"/>
      <c r="E126" s="8"/>
      <c r="F126" s="5"/>
      <c r="G126" s="5"/>
      <c r="H126" s="5"/>
      <c r="I126" s="5"/>
      <c r="J126" s="8"/>
      <c r="K126" s="8"/>
      <c r="L126" s="302"/>
      <c r="N126" s="2"/>
      <c r="O126" s="5"/>
      <c r="P126" s="5"/>
      <c r="Q126" s="8"/>
      <c r="R126" s="5"/>
      <c r="S126" s="8"/>
      <c r="T126" s="8"/>
    </row>
    <row r="127" spans="1:20" s="1" customFormat="1">
      <c r="A127" s="2"/>
      <c r="B127" s="5"/>
      <c r="C127" s="5"/>
      <c r="D127" s="5"/>
      <c r="E127" s="8"/>
      <c r="F127" s="5"/>
      <c r="G127" s="5"/>
      <c r="H127" s="5"/>
      <c r="I127" s="5"/>
      <c r="J127" s="8"/>
      <c r="K127" s="8"/>
      <c r="L127" s="302"/>
      <c r="N127" s="2"/>
      <c r="O127" s="5"/>
      <c r="P127" s="5"/>
      <c r="Q127" s="8"/>
      <c r="R127" s="5"/>
      <c r="S127" s="8"/>
      <c r="T127" s="8"/>
    </row>
    <row r="128" spans="1:20" s="1" customFormat="1">
      <c r="A128" s="2"/>
      <c r="B128" s="5"/>
      <c r="C128" s="5"/>
      <c r="D128" s="5"/>
      <c r="E128" s="8"/>
      <c r="F128" s="5"/>
      <c r="G128" s="5"/>
      <c r="H128" s="5"/>
      <c r="I128" s="5"/>
      <c r="J128" s="8"/>
      <c r="K128" s="8"/>
      <c r="L128" s="302"/>
      <c r="N128" s="2"/>
      <c r="O128" s="5"/>
      <c r="P128" s="5"/>
      <c r="Q128" s="8"/>
      <c r="R128" s="5"/>
      <c r="S128" s="8"/>
      <c r="T128" s="8"/>
    </row>
    <row r="129" spans="1:20" s="1" customFormat="1">
      <c r="A129" s="2"/>
      <c r="B129" s="5"/>
      <c r="C129" s="5"/>
      <c r="D129" s="5"/>
      <c r="E129" s="8"/>
      <c r="F129" s="5"/>
      <c r="G129" s="5"/>
      <c r="H129" s="5"/>
      <c r="I129" s="5"/>
      <c r="J129" s="8"/>
      <c r="K129" s="8"/>
      <c r="L129" s="302"/>
      <c r="N129" s="2"/>
      <c r="O129" s="5"/>
      <c r="P129" s="5"/>
      <c r="Q129" s="8"/>
      <c r="R129" s="5"/>
      <c r="S129" s="8"/>
      <c r="T129" s="8"/>
    </row>
    <row r="130" spans="1:20" s="1" customFormat="1">
      <c r="A130" s="2"/>
      <c r="B130" s="5"/>
      <c r="C130" s="5"/>
      <c r="D130" s="5"/>
      <c r="E130" s="8"/>
      <c r="F130" s="5"/>
      <c r="G130" s="5"/>
      <c r="H130" s="5"/>
      <c r="I130" s="5"/>
      <c r="J130" s="8"/>
      <c r="K130" s="8"/>
      <c r="L130" s="302"/>
      <c r="N130" s="2"/>
      <c r="O130" s="5"/>
      <c r="P130" s="5"/>
      <c r="Q130" s="8"/>
      <c r="R130" s="5"/>
      <c r="S130" s="8"/>
      <c r="T130" s="8"/>
    </row>
    <row r="131" spans="1:20" s="1" customFormat="1">
      <c r="A131" s="2"/>
      <c r="B131" s="5"/>
      <c r="C131" s="5"/>
      <c r="D131" s="5"/>
      <c r="E131" s="8"/>
      <c r="F131" s="5"/>
      <c r="G131" s="5"/>
      <c r="H131" s="5"/>
      <c r="I131" s="5"/>
      <c r="J131" s="8"/>
      <c r="K131" s="8"/>
      <c r="L131" s="302"/>
      <c r="N131" s="2"/>
      <c r="O131" s="5"/>
      <c r="P131" s="5"/>
      <c r="Q131" s="8"/>
      <c r="R131" s="5"/>
      <c r="S131" s="8"/>
      <c r="T131" s="8"/>
    </row>
    <row r="132" spans="1:20" s="1" customFormat="1">
      <c r="A132" s="2"/>
      <c r="B132" s="5"/>
      <c r="C132" s="5"/>
      <c r="D132" s="5"/>
      <c r="E132" s="8"/>
      <c r="F132" s="5"/>
      <c r="G132" s="5"/>
      <c r="H132" s="5"/>
      <c r="I132" s="5"/>
      <c r="J132" s="8"/>
      <c r="K132" s="8"/>
      <c r="L132" s="302"/>
      <c r="N132" s="2"/>
      <c r="O132" s="5"/>
      <c r="P132" s="5"/>
      <c r="Q132" s="8"/>
      <c r="R132" s="5"/>
      <c r="S132" s="8"/>
      <c r="T132" s="8"/>
    </row>
    <row r="133" spans="1:20" s="1" customFormat="1">
      <c r="A133" s="2"/>
      <c r="B133" s="5"/>
      <c r="C133" s="5"/>
      <c r="D133" s="5"/>
      <c r="E133" s="8"/>
      <c r="F133" s="5"/>
      <c r="G133" s="5"/>
      <c r="H133" s="5"/>
      <c r="I133" s="5"/>
      <c r="J133" s="8"/>
      <c r="K133" s="8"/>
      <c r="L133" s="302"/>
      <c r="N133" s="2"/>
      <c r="O133" s="5"/>
      <c r="P133" s="5"/>
      <c r="Q133" s="8"/>
      <c r="R133" s="5"/>
      <c r="S133" s="8"/>
      <c r="T133" s="8"/>
    </row>
    <row r="134" spans="1:20" s="1" customFormat="1">
      <c r="A134" s="2"/>
      <c r="B134" s="5"/>
      <c r="C134" s="5"/>
      <c r="D134" s="5"/>
      <c r="E134" s="8"/>
      <c r="F134" s="5"/>
      <c r="G134" s="5"/>
      <c r="H134" s="5"/>
      <c r="I134" s="5"/>
      <c r="J134" s="8"/>
      <c r="K134" s="8"/>
      <c r="L134" s="302"/>
      <c r="N134" s="2"/>
      <c r="O134" s="5"/>
      <c r="P134" s="5"/>
      <c r="Q134" s="8"/>
      <c r="R134" s="5"/>
      <c r="S134" s="8"/>
      <c r="T134" s="8"/>
    </row>
    <row r="135" spans="1:20" s="1" customFormat="1">
      <c r="A135" s="2"/>
      <c r="B135" s="5"/>
      <c r="C135" s="5"/>
      <c r="D135" s="5"/>
      <c r="E135" s="8"/>
      <c r="F135" s="5"/>
      <c r="G135" s="5"/>
      <c r="H135" s="5"/>
      <c r="I135" s="5"/>
      <c r="J135" s="8"/>
      <c r="K135" s="8"/>
      <c r="L135" s="302"/>
      <c r="N135" s="2"/>
      <c r="O135" s="5"/>
      <c r="P135" s="5"/>
      <c r="Q135" s="8"/>
      <c r="R135" s="5"/>
      <c r="S135" s="8"/>
      <c r="T135" s="8"/>
    </row>
    <row r="136" spans="1:20" s="1" customFormat="1">
      <c r="A136" s="2"/>
      <c r="B136" s="5"/>
      <c r="C136" s="5"/>
      <c r="D136" s="5"/>
      <c r="E136" s="8"/>
      <c r="F136" s="5"/>
      <c r="G136" s="5"/>
      <c r="H136" s="5"/>
      <c r="I136" s="5"/>
      <c r="J136" s="8"/>
      <c r="K136" s="8"/>
      <c r="L136" s="302"/>
      <c r="N136" s="2"/>
      <c r="O136" s="5"/>
      <c r="P136" s="5"/>
      <c r="Q136" s="8"/>
      <c r="R136" s="5"/>
      <c r="S136" s="8"/>
      <c r="T136" s="8"/>
    </row>
    <row r="137" spans="1:20" s="1" customFormat="1">
      <c r="A137" s="2"/>
      <c r="B137" s="5"/>
      <c r="C137" s="5"/>
      <c r="D137" s="5"/>
      <c r="E137" s="8"/>
      <c r="F137" s="5"/>
      <c r="G137" s="5"/>
      <c r="H137" s="5"/>
      <c r="I137" s="5"/>
      <c r="J137" s="8"/>
      <c r="K137" s="8"/>
      <c r="L137" s="302"/>
      <c r="N137" s="2"/>
      <c r="O137" s="5"/>
      <c r="P137" s="5"/>
      <c r="Q137" s="8"/>
      <c r="R137" s="5"/>
      <c r="S137" s="8"/>
      <c r="T137" s="8"/>
    </row>
    <row r="138" spans="1:20" s="1" customFormat="1">
      <c r="A138" s="2"/>
      <c r="B138" s="5"/>
      <c r="C138" s="5"/>
      <c r="D138" s="5"/>
      <c r="E138" s="8"/>
      <c r="F138" s="5"/>
      <c r="G138" s="5"/>
      <c r="H138" s="5"/>
      <c r="I138" s="5"/>
      <c r="J138" s="8"/>
      <c r="K138" s="8"/>
      <c r="L138" s="302"/>
      <c r="N138" s="2"/>
      <c r="O138" s="5"/>
      <c r="P138" s="5"/>
      <c r="Q138" s="8"/>
      <c r="R138" s="5"/>
      <c r="S138" s="8"/>
      <c r="T138" s="8"/>
    </row>
    <row r="139" spans="1:20" s="1" customFormat="1">
      <c r="A139" s="2"/>
      <c r="B139" s="5"/>
      <c r="C139" s="5"/>
      <c r="D139" s="5"/>
      <c r="E139" s="8"/>
      <c r="F139" s="5"/>
      <c r="G139" s="5"/>
      <c r="H139" s="5"/>
      <c r="I139" s="5"/>
      <c r="J139" s="8"/>
      <c r="K139" s="8"/>
      <c r="L139" s="302"/>
      <c r="N139" s="2"/>
      <c r="O139" s="5"/>
      <c r="P139" s="5"/>
      <c r="Q139" s="8"/>
      <c r="R139" s="5"/>
      <c r="S139" s="8"/>
      <c r="T139" s="8"/>
    </row>
    <row r="140" spans="1:20" s="1" customFormat="1">
      <c r="A140" s="2"/>
      <c r="B140" s="5"/>
      <c r="C140" s="5"/>
      <c r="D140" s="5"/>
      <c r="E140" s="8"/>
      <c r="F140" s="5"/>
      <c r="G140" s="5"/>
      <c r="H140" s="5"/>
      <c r="I140" s="5"/>
      <c r="J140" s="8"/>
      <c r="K140" s="8"/>
      <c r="L140" s="302"/>
      <c r="N140" s="2"/>
      <c r="O140" s="5"/>
      <c r="P140" s="5"/>
      <c r="Q140" s="8"/>
      <c r="R140" s="5"/>
      <c r="S140" s="8"/>
      <c r="T140" s="8"/>
    </row>
    <row r="141" spans="1:20" s="1" customFormat="1">
      <c r="A141" s="2"/>
      <c r="B141" s="5"/>
      <c r="C141" s="5"/>
      <c r="D141" s="5"/>
      <c r="E141" s="8"/>
      <c r="F141" s="5"/>
      <c r="G141" s="5"/>
      <c r="H141" s="5"/>
      <c r="I141" s="5"/>
      <c r="J141" s="8"/>
      <c r="K141" s="8"/>
      <c r="L141" s="302"/>
      <c r="N141" s="2"/>
      <c r="O141" s="5"/>
      <c r="P141" s="5"/>
      <c r="Q141" s="8"/>
      <c r="R141" s="5"/>
      <c r="S141" s="8"/>
      <c r="T141" s="8"/>
    </row>
    <row r="142" spans="1:20" s="1" customFormat="1">
      <c r="A142" s="2"/>
      <c r="B142" s="5"/>
      <c r="C142" s="5"/>
      <c r="D142" s="5"/>
      <c r="E142" s="8"/>
      <c r="F142" s="5"/>
      <c r="G142" s="5"/>
      <c r="H142" s="5"/>
      <c r="I142" s="5"/>
      <c r="J142" s="8"/>
      <c r="K142" s="8"/>
      <c r="L142" s="302"/>
      <c r="N142" s="2"/>
      <c r="O142" s="5"/>
      <c r="P142" s="5"/>
      <c r="Q142" s="8"/>
      <c r="R142" s="5"/>
      <c r="S142" s="8"/>
      <c r="T142" s="8"/>
    </row>
    <row r="143" spans="1:20" s="1" customFormat="1">
      <c r="A143" s="2"/>
      <c r="B143" s="5"/>
      <c r="C143" s="5"/>
      <c r="D143" s="5"/>
      <c r="E143" s="8"/>
      <c r="F143" s="5"/>
      <c r="G143" s="5"/>
      <c r="H143" s="5"/>
      <c r="I143" s="5"/>
      <c r="J143" s="8"/>
      <c r="K143" s="8"/>
      <c r="L143" s="302"/>
      <c r="N143" s="2"/>
      <c r="O143" s="5"/>
      <c r="P143" s="5"/>
      <c r="Q143" s="8"/>
      <c r="R143" s="5"/>
      <c r="S143" s="8"/>
      <c r="T143" s="8"/>
    </row>
    <row r="144" spans="1:20" s="1" customFormat="1">
      <c r="A144" s="2"/>
      <c r="B144" s="5"/>
      <c r="C144" s="5"/>
      <c r="D144" s="5"/>
      <c r="E144" s="8"/>
      <c r="F144" s="5"/>
      <c r="G144" s="5"/>
      <c r="H144" s="5"/>
      <c r="I144" s="5"/>
      <c r="J144" s="8"/>
      <c r="K144" s="8"/>
      <c r="L144" s="302"/>
      <c r="N144" s="2"/>
      <c r="O144" s="5"/>
      <c r="P144" s="5"/>
      <c r="Q144" s="8"/>
      <c r="R144" s="5"/>
      <c r="S144" s="8"/>
      <c r="T144" s="8"/>
    </row>
    <row r="145" spans="1:20" s="1" customFormat="1">
      <c r="A145" s="2"/>
      <c r="B145" s="5"/>
      <c r="C145" s="5"/>
      <c r="D145" s="5"/>
      <c r="E145" s="8"/>
      <c r="F145" s="5"/>
      <c r="G145" s="5"/>
      <c r="H145" s="5"/>
      <c r="I145" s="5"/>
      <c r="J145" s="8"/>
      <c r="K145" s="8"/>
      <c r="L145" s="302"/>
      <c r="N145" s="2"/>
      <c r="O145" s="5"/>
      <c r="P145" s="5"/>
      <c r="Q145" s="8"/>
      <c r="R145" s="5"/>
      <c r="S145" s="8"/>
      <c r="T145" s="8"/>
    </row>
    <row r="146" spans="1:20" s="1" customFormat="1">
      <c r="A146" s="2"/>
      <c r="B146" s="5"/>
      <c r="C146" s="5"/>
      <c r="D146" s="5"/>
      <c r="E146" s="8"/>
      <c r="F146" s="5"/>
      <c r="G146" s="5"/>
      <c r="H146" s="5"/>
      <c r="I146" s="5"/>
      <c r="J146" s="8"/>
      <c r="K146" s="8"/>
      <c r="L146" s="302"/>
      <c r="N146" s="2"/>
      <c r="O146" s="5"/>
      <c r="P146" s="5"/>
      <c r="Q146" s="8"/>
      <c r="R146" s="5"/>
      <c r="S146" s="8"/>
      <c r="T146" s="8"/>
    </row>
    <row r="147" spans="1:20" s="1" customFormat="1">
      <c r="A147" s="2"/>
      <c r="B147" s="5"/>
      <c r="C147" s="5"/>
      <c r="D147" s="5"/>
      <c r="E147" s="8"/>
      <c r="F147" s="5"/>
      <c r="G147" s="5"/>
      <c r="H147" s="5"/>
      <c r="I147" s="5"/>
      <c r="J147" s="8"/>
      <c r="K147" s="8"/>
      <c r="L147" s="302"/>
      <c r="N147" s="2"/>
      <c r="O147" s="5"/>
      <c r="P147" s="5"/>
      <c r="Q147" s="8"/>
      <c r="R147" s="5"/>
      <c r="S147" s="8"/>
      <c r="T147" s="8"/>
    </row>
    <row r="148" spans="1:20" s="1" customFormat="1">
      <c r="A148" s="2"/>
      <c r="B148" s="5"/>
      <c r="C148" s="5"/>
      <c r="D148" s="5"/>
      <c r="E148" s="8"/>
      <c r="F148" s="5"/>
      <c r="G148" s="5"/>
      <c r="H148" s="5"/>
      <c r="I148" s="5"/>
      <c r="J148" s="8"/>
      <c r="K148" s="8"/>
      <c r="L148" s="302"/>
      <c r="N148" s="2"/>
      <c r="O148" s="5"/>
      <c r="P148" s="5"/>
      <c r="Q148" s="8"/>
      <c r="R148" s="5"/>
      <c r="S148" s="8"/>
      <c r="T148" s="8"/>
    </row>
    <row r="149" spans="1:20" s="1" customFormat="1">
      <c r="A149" s="2"/>
      <c r="B149" s="5"/>
      <c r="C149" s="5"/>
      <c r="D149" s="5"/>
      <c r="E149" s="8"/>
      <c r="F149" s="5"/>
      <c r="G149" s="5"/>
      <c r="H149" s="5"/>
      <c r="I149" s="5"/>
      <c r="J149" s="8"/>
      <c r="K149" s="8"/>
      <c r="L149" s="302"/>
      <c r="N149" s="2"/>
      <c r="O149" s="5"/>
      <c r="P149" s="5"/>
      <c r="Q149" s="8"/>
      <c r="R149" s="5"/>
      <c r="S149" s="8"/>
      <c r="T149" s="8"/>
    </row>
    <row r="150" spans="1:20" s="1" customFormat="1">
      <c r="A150" s="2"/>
      <c r="B150" s="5"/>
      <c r="C150" s="5"/>
      <c r="D150" s="5"/>
      <c r="E150" s="8"/>
      <c r="F150" s="5"/>
      <c r="G150" s="5"/>
      <c r="H150" s="5"/>
      <c r="I150" s="5"/>
      <c r="J150" s="8"/>
      <c r="K150" s="8"/>
      <c r="L150" s="302"/>
      <c r="N150" s="2"/>
      <c r="O150" s="5"/>
      <c r="P150" s="5"/>
      <c r="Q150" s="8"/>
      <c r="R150" s="5"/>
      <c r="S150" s="8"/>
      <c r="T150" s="8"/>
    </row>
    <row r="151" spans="1:20" s="1" customFormat="1">
      <c r="A151" s="2"/>
      <c r="B151" s="5"/>
      <c r="C151" s="5"/>
      <c r="D151" s="5"/>
      <c r="E151" s="8"/>
      <c r="F151" s="5"/>
      <c r="G151" s="5"/>
      <c r="H151" s="5"/>
      <c r="I151" s="5"/>
      <c r="J151" s="8"/>
      <c r="K151" s="8"/>
      <c r="L151" s="302"/>
      <c r="N151" s="2"/>
      <c r="O151" s="5"/>
      <c r="P151" s="5"/>
      <c r="Q151" s="8"/>
      <c r="R151" s="5"/>
      <c r="S151" s="8"/>
      <c r="T151" s="8"/>
    </row>
    <row r="152" spans="1:20" s="1" customFormat="1">
      <c r="A152" s="2"/>
      <c r="B152" s="5"/>
      <c r="C152" s="5"/>
      <c r="D152" s="5"/>
      <c r="E152" s="8"/>
      <c r="F152" s="5"/>
      <c r="G152" s="5"/>
      <c r="H152" s="5"/>
      <c r="I152" s="5"/>
      <c r="J152" s="8"/>
      <c r="K152" s="8"/>
      <c r="L152" s="302"/>
      <c r="N152" s="2"/>
      <c r="O152" s="5"/>
      <c r="P152" s="5"/>
      <c r="Q152" s="8"/>
      <c r="R152" s="5"/>
      <c r="S152" s="8"/>
      <c r="T152" s="8"/>
    </row>
    <row r="153" spans="1:20" s="1" customFormat="1">
      <c r="A153" s="2"/>
      <c r="B153" s="5"/>
      <c r="C153" s="5"/>
      <c r="D153" s="5"/>
      <c r="E153" s="8"/>
      <c r="F153" s="5"/>
      <c r="G153" s="5"/>
      <c r="H153" s="5"/>
      <c r="I153" s="5"/>
      <c r="J153" s="8"/>
      <c r="K153" s="8"/>
      <c r="L153" s="302"/>
      <c r="N153" s="2"/>
      <c r="O153" s="5"/>
      <c r="P153" s="5"/>
      <c r="Q153" s="8"/>
      <c r="R153" s="5"/>
      <c r="S153" s="8"/>
      <c r="T153" s="8"/>
    </row>
    <row r="154" spans="1:20" s="1" customFormat="1">
      <c r="A154" s="2"/>
      <c r="B154" s="5"/>
      <c r="C154" s="5"/>
      <c r="D154" s="5"/>
      <c r="E154" s="8"/>
      <c r="F154" s="5"/>
      <c r="G154" s="5"/>
      <c r="H154" s="5"/>
      <c r="I154" s="5"/>
      <c r="J154" s="8"/>
      <c r="K154" s="8"/>
      <c r="L154" s="302"/>
      <c r="N154" s="2"/>
      <c r="O154" s="5"/>
      <c r="P154" s="5"/>
      <c r="Q154" s="8"/>
      <c r="R154" s="5"/>
      <c r="S154" s="8"/>
      <c r="T154" s="8"/>
    </row>
    <row r="155" spans="1:20" s="1" customFormat="1">
      <c r="A155" s="2"/>
      <c r="B155" s="5"/>
      <c r="C155" s="5"/>
      <c r="D155" s="5"/>
      <c r="E155" s="8"/>
      <c r="F155" s="5"/>
      <c r="G155" s="5"/>
      <c r="H155" s="5"/>
      <c r="I155" s="5"/>
      <c r="J155" s="8"/>
      <c r="K155" s="8"/>
      <c r="L155" s="302"/>
      <c r="N155" s="2"/>
      <c r="O155" s="5"/>
      <c r="P155" s="5"/>
      <c r="Q155" s="8"/>
      <c r="R155" s="5"/>
      <c r="S155" s="8"/>
      <c r="T155" s="8"/>
    </row>
    <row r="156" spans="1:20" s="1" customFormat="1">
      <c r="A156" s="2"/>
      <c r="B156" s="5"/>
      <c r="C156" s="5"/>
      <c r="D156" s="5"/>
      <c r="E156" s="8"/>
      <c r="F156" s="5"/>
      <c r="G156" s="5"/>
      <c r="H156" s="5"/>
      <c r="I156" s="5"/>
      <c r="J156" s="8"/>
      <c r="K156" s="8"/>
      <c r="L156" s="302"/>
      <c r="N156" s="2"/>
      <c r="O156" s="5"/>
      <c r="P156" s="5"/>
      <c r="Q156" s="8"/>
      <c r="R156" s="5"/>
      <c r="S156" s="8"/>
      <c r="T156" s="8"/>
    </row>
    <row r="157" spans="1:20" s="1" customFormat="1">
      <c r="A157" s="2"/>
      <c r="B157" s="5"/>
      <c r="C157" s="5"/>
      <c r="D157" s="5"/>
      <c r="E157" s="8"/>
      <c r="F157" s="5"/>
      <c r="G157" s="5"/>
      <c r="H157" s="5"/>
      <c r="I157" s="5"/>
      <c r="J157" s="8"/>
      <c r="K157" s="8"/>
      <c r="L157" s="302"/>
      <c r="N157" s="2"/>
      <c r="O157" s="5"/>
      <c r="P157" s="5"/>
      <c r="Q157" s="8"/>
      <c r="R157" s="5"/>
      <c r="S157" s="8"/>
      <c r="T157" s="8"/>
    </row>
    <row r="158" spans="1:20" s="1" customFormat="1">
      <c r="A158" s="2"/>
      <c r="B158" s="5"/>
      <c r="C158" s="5"/>
      <c r="D158" s="5"/>
      <c r="E158" s="8"/>
      <c r="F158" s="5"/>
      <c r="G158" s="5"/>
      <c r="H158" s="5"/>
      <c r="I158" s="5"/>
      <c r="J158" s="8"/>
      <c r="K158" s="8"/>
      <c r="L158" s="302"/>
      <c r="N158" s="2"/>
      <c r="O158" s="5"/>
      <c r="P158" s="5"/>
      <c r="Q158" s="8"/>
      <c r="R158" s="5"/>
      <c r="S158" s="8"/>
      <c r="T158" s="8"/>
    </row>
    <row r="159" spans="1:20" s="1" customFormat="1">
      <c r="A159" s="2"/>
      <c r="B159" s="5"/>
      <c r="C159" s="5"/>
      <c r="D159" s="5"/>
      <c r="E159" s="8"/>
      <c r="F159" s="5"/>
      <c r="G159" s="5"/>
      <c r="H159" s="5"/>
      <c r="I159" s="5"/>
      <c r="J159" s="8"/>
      <c r="K159" s="8"/>
      <c r="L159" s="302"/>
      <c r="N159" s="2"/>
      <c r="O159" s="5"/>
      <c r="P159" s="5"/>
      <c r="Q159" s="8"/>
      <c r="R159" s="5"/>
      <c r="S159" s="8"/>
      <c r="T159" s="8"/>
    </row>
    <row r="160" spans="1:20" s="1" customFormat="1">
      <c r="A160" s="2"/>
      <c r="B160" s="5"/>
      <c r="C160" s="5"/>
      <c r="D160" s="5"/>
      <c r="E160" s="8"/>
      <c r="F160" s="5"/>
      <c r="G160" s="5"/>
      <c r="H160" s="5"/>
      <c r="I160" s="5"/>
      <c r="J160" s="8"/>
      <c r="K160" s="8"/>
      <c r="L160" s="302"/>
      <c r="N160" s="2"/>
      <c r="O160" s="5"/>
      <c r="P160" s="5"/>
      <c r="Q160" s="8"/>
      <c r="R160" s="5"/>
      <c r="S160" s="8"/>
      <c r="T160" s="8"/>
    </row>
    <row r="161" spans="1:20" s="1" customFormat="1">
      <c r="A161" s="2"/>
      <c r="B161" s="5"/>
      <c r="C161" s="5"/>
      <c r="D161" s="5"/>
      <c r="E161" s="8"/>
      <c r="F161" s="5"/>
      <c r="G161" s="5"/>
      <c r="H161" s="5"/>
      <c r="I161" s="5"/>
      <c r="J161" s="8"/>
      <c r="K161" s="8"/>
      <c r="L161" s="302"/>
      <c r="N161" s="2"/>
      <c r="O161" s="5"/>
      <c r="P161" s="5"/>
      <c r="Q161" s="8"/>
      <c r="R161" s="5"/>
      <c r="S161" s="8"/>
      <c r="T161" s="8"/>
    </row>
    <row r="162" spans="1:20" s="1" customFormat="1">
      <c r="A162" s="2"/>
      <c r="B162" s="5"/>
      <c r="C162" s="5"/>
      <c r="D162" s="5"/>
      <c r="E162" s="8"/>
      <c r="F162" s="5"/>
      <c r="G162" s="5"/>
      <c r="H162" s="5"/>
      <c r="I162" s="5"/>
      <c r="J162" s="8"/>
      <c r="K162" s="8"/>
      <c r="L162" s="302"/>
      <c r="N162" s="2"/>
      <c r="O162" s="5"/>
      <c r="P162" s="5"/>
      <c r="Q162" s="8"/>
      <c r="R162" s="5"/>
      <c r="S162" s="8"/>
      <c r="T162" s="8"/>
    </row>
    <row r="163" spans="1:20" s="1" customFormat="1">
      <c r="A163" s="2"/>
      <c r="B163" s="5"/>
      <c r="C163" s="5"/>
      <c r="D163" s="5"/>
      <c r="E163" s="8"/>
      <c r="F163" s="5"/>
      <c r="G163" s="5"/>
      <c r="H163" s="5"/>
      <c r="I163" s="5"/>
      <c r="J163" s="8"/>
      <c r="K163" s="8"/>
      <c r="L163" s="302"/>
      <c r="N163" s="2"/>
      <c r="O163" s="5"/>
      <c r="P163" s="5"/>
      <c r="Q163" s="8"/>
      <c r="R163" s="5"/>
      <c r="S163" s="8"/>
      <c r="T163" s="8"/>
    </row>
    <row r="164" spans="1:20" s="1" customFormat="1">
      <c r="A164" s="2"/>
      <c r="B164" s="5"/>
      <c r="C164" s="5"/>
      <c r="D164" s="5"/>
      <c r="E164" s="8"/>
      <c r="F164" s="5"/>
      <c r="G164" s="5"/>
      <c r="H164" s="5"/>
      <c r="I164" s="5"/>
      <c r="J164" s="8"/>
      <c r="K164" s="8"/>
      <c r="L164" s="302"/>
      <c r="N164" s="2"/>
      <c r="O164" s="5"/>
      <c r="P164" s="5"/>
      <c r="Q164" s="8"/>
      <c r="R164" s="5"/>
      <c r="S164" s="8"/>
      <c r="T164" s="8"/>
    </row>
    <row r="165" spans="1:20" s="1" customFormat="1">
      <c r="A165" s="2"/>
      <c r="B165" s="5"/>
      <c r="C165" s="5"/>
      <c r="D165" s="5"/>
      <c r="E165" s="8"/>
      <c r="F165" s="5"/>
      <c r="G165" s="5"/>
      <c r="H165" s="5"/>
      <c r="I165" s="5"/>
      <c r="J165" s="8"/>
      <c r="K165" s="8"/>
      <c r="L165" s="302"/>
      <c r="N165" s="2"/>
      <c r="O165" s="5"/>
      <c r="P165" s="5"/>
      <c r="Q165" s="8"/>
      <c r="R165" s="5"/>
      <c r="S165" s="8"/>
      <c r="T165" s="8"/>
    </row>
    <row r="166" spans="1:20" s="1" customFormat="1">
      <c r="A166" s="2"/>
      <c r="B166" s="5"/>
      <c r="C166" s="5"/>
      <c r="D166" s="5"/>
      <c r="E166" s="8"/>
      <c r="F166" s="5"/>
      <c r="G166" s="5"/>
      <c r="H166" s="5"/>
      <c r="I166" s="5"/>
      <c r="J166" s="8"/>
      <c r="K166" s="8"/>
      <c r="L166" s="302"/>
      <c r="N166" s="2"/>
      <c r="O166" s="5"/>
      <c r="P166" s="5"/>
      <c r="Q166" s="8"/>
      <c r="R166" s="5"/>
      <c r="S166" s="8"/>
      <c r="T166" s="8"/>
    </row>
    <row r="167" spans="1:20" s="1" customFormat="1">
      <c r="A167" s="2"/>
      <c r="B167" s="5"/>
      <c r="C167" s="5"/>
      <c r="D167" s="5"/>
      <c r="E167" s="8"/>
      <c r="F167" s="5"/>
      <c r="G167" s="5"/>
      <c r="H167" s="5"/>
      <c r="I167" s="5"/>
      <c r="J167" s="8"/>
      <c r="K167" s="8"/>
      <c r="L167" s="302"/>
      <c r="N167" s="2"/>
      <c r="O167" s="5"/>
      <c r="P167" s="5"/>
      <c r="Q167" s="8"/>
      <c r="R167" s="5"/>
      <c r="S167" s="8"/>
      <c r="T167" s="8"/>
    </row>
    <row r="168" spans="1:20" s="1" customFormat="1">
      <c r="A168" s="2"/>
      <c r="B168" s="5"/>
      <c r="C168" s="5"/>
      <c r="D168" s="5"/>
      <c r="E168" s="8"/>
      <c r="F168" s="5"/>
      <c r="G168" s="5"/>
      <c r="H168" s="5"/>
      <c r="I168" s="5"/>
      <c r="J168" s="8"/>
      <c r="K168" s="8"/>
      <c r="L168" s="302"/>
      <c r="N168" s="2"/>
      <c r="O168" s="5"/>
      <c r="P168" s="5"/>
      <c r="Q168" s="8"/>
      <c r="R168" s="5"/>
      <c r="S168" s="8"/>
      <c r="T168" s="8"/>
    </row>
    <row r="169" spans="1:20" s="1" customFormat="1">
      <c r="A169" s="2"/>
      <c r="B169" s="5"/>
      <c r="C169" s="5"/>
      <c r="D169" s="5"/>
      <c r="E169" s="8"/>
      <c r="F169" s="5"/>
      <c r="G169" s="5"/>
      <c r="H169" s="5"/>
      <c r="I169" s="5"/>
      <c r="J169" s="8"/>
      <c r="K169" s="8"/>
      <c r="L169" s="302"/>
      <c r="N169" s="2"/>
      <c r="O169" s="5"/>
      <c r="P169" s="5"/>
      <c r="Q169" s="8"/>
      <c r="R169" s="5"/>
      <c r="S169" s="8"/>
      <c r="T169" s="8"/>
    </row>
    <row r="170" spans="1:20" s="1" customFormat="1">
      <c r="A170" s="2"/>
      <c r="B170" s="5"/>
      <c r="C170" s="5"/>
      <c r="D170" s="5"/>
      <c r="E170" s="8"/>
      <c r="F170" s="5"/>
      <c r="G170" s="5"/>
      <c r="H170" s="5"/>
      <c r="I170" s="5"/>
      <c r="J170" s="8"/>
      <c r="K170" s="8"/>
      <c r="L170" s="302"/>
      <c r="N170" s="2"/>
      <c r="O170" s="5"/>
      <c r="P170" s="5"/>
      <c r="Q170" s="8"/>
      <c r="R170" s="5"/>
      <c r="S170" s="8"/>
      <c r="T170" s="8"/>
    </row>
    <row r="171" spans="1:20" s="1" customFormat="1">
      <c r="A171" s="2"/>
      <c r="B171" s="5"/>
      <c r="C171" s="5"/>
      <c r="D171" s="5"/>
      <c r="E171" s="8"/>
      <c r="F171" s="5"/>
      <c r="G171" s="5"/>
      <c r="H171" s="5"/>
      <c r="I171" s="5"/>
      <c r="J171" s="8"/>
      <c r="K171" s="8"/>
      <c r="L171" s="302"/>
      <c r="N171" s="2"/>
      <c r="O171" s="5"/>
      <c r="P171" s="5"/>
      <c r="Q171" s="8"/>
      <c r="R171" s="5"/>
      <c r="S171" s="8"/>
      <c r="T171" s="8"/>
    </row>
    <row r="172" spans="1:20" s="1" customFormat="1">
      <c r="A172" s="2"/>
      <c r="B172" s="5"/>
      <c r="C172" s="5"/>
      <c r="D172" s="5"/>
      <c r="E172" s="8"/>
      <c r="F172" s="5"/>
      <c r="G172" s="5"/>
      <c r="H172" s="5"/>
      <c r="I172" s="5"/>
      <c r="J172" s="8"/>
      <c r="K172" s="8"/>
      <c r="L172" s="302"/>
      <c r="N172" s="2"/>
      <c r="O172" s="5"/>
      <c r="P172" s="5"/>
      <c r="Q172" s="8"/>
      <c r="R172" s="5"/>
      <c r="S172" s="8"/>
      <c r="T172" s="8"/>
    </row>
    <row r="173" spans="1:20" s="1" customFormat="1">
      <c r="A173" s="2"/>
      <c r="B173" s="5"/>
      <c r="C173" s="5"/>
      <c r="D173" s="5"/>
      <c r="E173" s="8"/>
      <c r="F173" s="5"/>
      <c r="G173" s="5"/>
      <c r="H173" s="5"/>
      <c r="I173" s="5"/>
      <c r="J173" s="8"/>
      <c r="K173" s="8"/>
      <c r="L173" s="302"/>
      <c r="N173" s="2"/>
      <c r="O173" s="5"/>
      <c r="P173" s="5"/>
      <c r="Q173" s="8"/>
      <c r="R173" s="5"/>
      <c r="S173" s="8"/>
      <c r="T173" s="8"/>
    </row>
    <row r="174" spans="1:20" s="1" customFormat="1">
      <c r="A174" s="2"/>
      <c r="B174" s="5"/>
      <c r="C174" s="5"/>
      <c r="D174" s="5"/>
      <c r="E174" s="8"/>
      <c r="F174" s="5"/>
      <c r="G174" s="5"/>
      <c r="H174" s="5"/>
      <c r="I174" s="5"/>
      <c r="J174" s="8"/>
      <c r="K174" s="8"/>
      <c r="L174" s="302"/>
      <c r="N174" s="2"/>
      <c r="O174" s="5"/>
      <c r="P174" s="5"/>
      <c r="Q174" s="8"/>
      <c r="R174" s="5"/>
      <c r="S174" s="8"/>
      <c r="T174" s="8"/>
    </row>
    <row r="175" spans="1:20" s="1" customFormat="1">
      <c r="A175" s="2"/>
      <c r="B175" s="5"/>
      <c r="C175" s="5"/>
      <c r="D175" s="5"/>
      <c r="E175" s="8"/>
      <c r="F175" s="5"/>
      <c r="G175" s="5"/>
      <c r="H175" s="5"/>
      <c r="I175" s="5"/>
      <c r="J175" s="8"/>
      <c r="K175" s="8"/>
      <c r="L175" s="302"/>
      <c r="N175" s="2"/>
      <c r="O175" s="5"/>
      <c r="P175" s="5"/>
      <c r="Q175" s="8"/>
      <c r="R175" s="5"/>
      <c r="S175" s="8"/>
      <c r="T175" s="8"/>
    </row>
    <row r="176" spans="1:20" s="1" customFormat="1">
      <c r="A176" s="2"/>
      <c r="B176" s="5"/>
      <c r="C176" s="5"/>
      <c r="D176" s="5"/>
      <c r="E176" s="8"/>
      <c r="F176" s="5"/>
      <c r="G176" s="5"/>
      <c r="H176" s="5"/>
      <c r="I176" s="5"/>
      <c r="J176" s="8"/>
      <c r="K176" s="8"/>
      <c r="L176" s="302"/>
      <c r="N176" s="2"/>
      <c r="O176" s="5"/>
      <c r="P176" s="5"/>
      <c r="Q176" s="8"/>
      <c r="R176" s="5"/>
      <c r="S176" s="8"/>
      <c r="T176" s="8"/>
    </row>
    <row r="177" spans="1:20" s="1" customFormat="1">
      <c r="A177" s="2"/>
      <c r="B177" s="5"/>
      <c r="C177" s="5"/>
      <c r="D177" s="5"/>
      <c r="E177" s="8"/>
      <c r="F177" s="5"/>
      <c r="G177" s="5"/>
      <c r="H177" s="5"/>
      <c r="I177" s="5"/>
      <c r="J177" s="8"/>
      <c r="K177" s="8"/>
      <c r="L177" s="302"/>
      <c r="N177" s="2"/>
      <c r="O177" s="5"/>
      <c r="P177" s="5"/>
      <c r="Q177" s="8"/>
      <c r="R177" s="5"/>
      <c r="S177" s="8"/>
      <c r="T177" s="8"/>
    </row>
    <row r="178" spans="1:20" s="1" customFormat="1">
      <c r="A178" s="2"/>
      <c r="B178" s="5"/>
      <c r="C178" s="5"/>
      <c r="D178" s="5"/>
      <c r="E178" s="8"/>
      <c r="F178" s="5"/>
      <c r="G178" s="5"/>
      <c r="H178" s="5"/>
      <c r="I178" s="5"/>
      <c r="J178" s="8"/>
      <c r="K178" s="8"/>
      <c r="L178" s="302"/>
      <c r="N178" s="2"/>
      <c r="O178" s="5"/>
      <c r="P178" s="5"/>
      <c r="Q178" s="8"/>
      <c r="R178" s="5"/>
      <c r="S178" s="8"/>
      <c r="T178" s="8"/>
    </row>
    <row r="179" spans="1:20" s="1" customFormat="1">
      <c r="A179" s="2"/>
      <c r="B179" s="5"/>
      <c r="C179" s="5"/>
      <c r="D179" s="5"/>
      <c r="E179" s="8"/>
      <c r="F179" s="5"/>
      <c r="G179" s="5"/>
      <c r="H179" s="5"/>
      <c r="I179" s="5"/>
      <c r="J179" s="8"/>
      <c r="K179" s="8"/>
      <c r="L179" s="302"/>
      <c r="N179" s="2"/>
      <c r="O179" s="5"/>
      <c r="P179" s="5"/>
      <c r="Q179" s="8"/>
      <c r="R179" s="5"/>
      <c r="S179" s="8"/>
      <c r="T179" s="8"/>
    </row>
    <row r="180" spans="1:20" s="1" customFormat="1">
      <c r="A180" s="2"/>
      <c r="B180" s="5"/>
      <c r="C180" s="5"/>
      <c r="D180" s="5"/>
      <c r="E180" s="8"/>
      <c r="F180" s="5"/>
      <c r="G180" s="5"/>
      <c r="H180" s="5"/>
      <c r="I180" s="5"/>
      <c r="J180" s="8"/>
      <c r="K180" s="8"/>
      <c r="L180" s="302"/>
      <c r="N180" s="2"/>
      <c r="O180" s="5"/>
      <c r="P180" s="5"/>
      <c r="Q180" s="8"/>
      <c r="R180" s="5"/>
      <c r="S180" s="8"/>
      <c r="T180" s="8"/>
    </row>
    <row r="181" spans="1:20" s="1" customFormat="1">
      <c r="A181" s="2"/>
      <c r="B181" s="5"/>
      <c r="C181" s="5"/>
      <c r="D181" s="5"/>
      <c r="E181" s="8"/>
      <c r="F181" s="5"/>
      <c r="G181" s="5"/>
      <c r="H181" s="5"/>
      <c r="I181" s="5"/>
      <c r="J181" s="8"/>
      <c r="K181" s="8"/>
      <c r="L181" s="302"/>
      <c r="N181" s="2"/>
      <c r="O181" s="5"/>
      <c r="P181" s="5"/>
      <c r="Q181" s="8"/>
      <c r="R181" s="5"/>
      <c r="S181" s="8"/>
      <c r="T181" s="8"/>
    </row>
    <row r="182" spans="1:20" s="1" customFormat="1">
      <c r="A182" s="2"/>
      <c r="B182" s="5"/>
      <c r="C182" s="5"/>
      <c r="D182" s="5"/>
      <c r="E182" s="8"/>
      <c r="F182" s="5"/>
      <c r="G182" s="5"/>
      <c r="H182" s="5"/>
      <c r="I182" s="5"/>
      <c r="J182" s="8"/>
      <c r="K182" s="8"/>
      <c r="L182" s="302"/>
      <c r="N182" s="2"/>
      <c r="O182" s="5"/>
      <c r="P182" s="5"/>
      <c r="Q182" s="8"/>
      <c r="R182" s="5"/>
      <c r="S182" s="8"/>
      <c r="T182" s="8"/>
    </row>
    <row r="183" spans="1:20" s="1" customFormat="1">
      <c r="A183" s="2"/>
      <c r="B183" s="5"/>
      <c r="C183" s="5"/>
      <c r="D183" s="5"/>
      <c r="E183" s="8"/>
      <c r="F183" s="5"/>
      <c r="G183" s="5"/>
      <c r="H183" s="5"/>
      <c r="I183" s="5"/>
      <c r="J183" s="8"/>
      <c r="K183" s="8"/>
      <c r="L183" s="302"/>
      <c r="N183" s="2"/>
      <c r="O183" s="5"/>
      <c r="P183" s="5"/>
      <c r="Q183" s="8"/>
      <c r="R183" s="5"/>
      <c r="S183" s="8"/>
      <c r="T183" s="8"/>
    </row>
    <row r="184" spans="1:20" s="1" customFormat="1">
      <c r="A184" s="2"/>
      <c r="B184" s="5"/>
      <c r="C184" s="5"/>
      <c r="D184" s="5"/>
      <c r="E184" s="8"/>
      <c r="F184" s="5"/>
      <c r="G184" s="5"/>
      <c r="H184" s="5"/>
      <c r="I184" s="5"/>
      <c r="J184" s="8"/>
      <c r="K184" s="8"/>
      <c r="L184" s="302"/>
      <c r="N184" s="2"/>
      <c r="O184" s="5"/>
      <c r="P184" s="5"/>
      <c r="Q184" s="8"/>
      <c r="R184" s="5"/>
      <c r="S184" s="8"/>
      <c r="T184" s="8"/>
    </row>
    <row r="185" spans="1:20" s="1" customFormat="1">
      <c r="A185" s="2"/>
      <c r="B185" s="5"/>
      <c r="C185" s="5"/>
      <c r="D185" s="5"/>
      <c r="E185" s="8"/>
      <c r="F185" s="5"/>
      <c r="G185" s="5"/>
      <c r="H185" s="5"/>
      <c r="I185" s="5"/>
      <c r="J185" s="8"/>
      <c r="K185" s="8"/>
      <c r="L185" s="302"/>
      <c r="N185" s="2"/>
      <c r="O185" s="5"/>
      <c r="P185" s="5"/>
      <c r="Q185" s="8"/>
      <c r="R185" s="5"/>
      <c r="S185" s="8"/>
      <c r="T185" s="8"/>
    </row>
    <row r="186" spans="1:20" s="1" customFormat="1">
      <c r="A186" s="2"/>
      <c r="B186" s="5"/>
      <c r="C186" s="5"/>
      <c r="D186" s="5"/>
      <c r="E186" s="8"/>
      <c r="F186" s="5"/>
      <c r="G186" s="5"/>
      <c r="H186" s="5"/>
      <c r="I186" s="5"/>
      <c r="J186" s="8"/>
      <c r="K186" s="8"/>
      <c r="L186" s="302"/>
      <c r="N186" s="2"/>
      <c r="O186" s="5"/>
      <c r="P186" s="5"/>
      <c r="Q186" s="8"/>
      <c r="R186" s="5"/>
      <c r="S186" s="8"/>
      <c r="T186" s="8"/>
    </row>
    <row r="187" spans="1:20" s="1" customFormat="1">
      <c r="A187" s="2"/>
      <c r="B187" s="5"/>
      <c r="C187" s="5"/>
      <c r="D187" s="5"/>
      <c r="E187" s="8"/>
      <c r="F187" s="5"/>
      <c r="G187" s="5"/>
      <c r="H187" s="5"/>
      <c r="I187" s="5"/>
      <c r="J187" s="8"/>
      <c r="K187" s="8"/>
      <c r="L187" s="302"/>
      <c r="N187" s="2"/>
      <c r="O187" s="5"/>
      <c r="P187" s="5"/>
      <c r="Q187" s="8"/>
      <c r="R187" s="5"/>
      <c r="S187" s="8"/>
      <c r="T187" s="8"/>
    </row>
    <row r="188" spans="1:20" s="1" customFormat="1">
      <c r="A188" s="2"/>
      <c r="B188" s="5"/>
      <c r="C188" s="5"/>
      <c r="D188" s="5"/>
      <c r="E188" s="8"/>
      <c r="F188" s="5"/>
      <c r="G188" s="5"/>
      <c r="H188" s="5"/>
      <c r="I188" s="5"/>
      <c r="J188" s="8"/>
      <c r="K188" s="8"/>
      <c r="L188" s="302"/>
      <c r="N188" s="2"/>
      <c r="O188" s="5"/>
      <c r="P188" s="5"/>
      <c r="Q188" s="8"/>
      <c r="R188" s="5"/>
      <c r="S188" s="8"/>
      <c r="T188" s="8"/>
    </row>
    <row r="189" spans="1:20" s="1" customFormat="1">
      <c r="A189" s="2"/>
      <c r="B189" s="5"/>
      <c r="C189" s="5"/>
      <c r="D189" s="5"/>
      <c r="E189" s="8"/>
      <c r="F189" s="5"/>
      <c r="G189" s="5"/>
      <c r="H189" s="5"/>
      <c r="I189" s="5"/>
      <c r="J189" s="8"/>
      <c r="K189" s="8"/>
      <c r="L189" s="302"/>
      <c r="N189" s="2"/>
      <c r="O189" s="5"/>
      <c r="P189" s="5"/>
      <c r="Q189" s="8"/>
      <c r="R189" s="5"/>
      <c r="S189" s="8"/>
      <c r="T189" s="8"/>
    </row>
    <row r="190" spans="1:20" s="1" customFormat="1">
      <c r="A190" s="2"/>
      <c r="B190" s="5"/>
      <c r="C190" s="5"/>
      <c r="D190" s="5"/>
      <c r="E190" s="8"/>
      <c r="F190" s="5"/>
      <c r="G190" s="5"/>
      <c r="H190" s="5"/>
      <c r="I190" s="5"/>
      <c r="J190" s="8"/>
      <c r="K190" s="8"/>
      <c r="L190" s="302"/>
      <c r="N190" s="2"/>
      <c r="O190" s="5"/>
      <c r="P190" s="5"/>
      <c r="Q190" s="8"/>
      <c r="R190" s="5"/>
      <c r="S190" s="8"/>
      <c r="T190" s="8"/>
    </row>
    <row r="191" spans="1:20" s="1" customFormat="1">
      <c r="A191" s="2"/>
      <c r="B191" s="5"/>
      <c r="C191" s="5"/>
      <c r="D191" s="5"/>
      <c r="E191" s="8"/>
      <c r="F191" s="5"/>
      <c r="G191" s="5"/>
      <c r="H191" s="5"/>
      <c r="I191" s="5"/>
      <c r="J191" s="8"/>
      <c r="K191" s="8"/>
      <c r="L191" s="302"/>
      <c r="N191" s="2"/>
      <c r="O191" s="5"/>
      <c r="P191" s="5"/>
      <c r="Q191" s="8"/>
      <c r="R191" s="5"/>
      <c r="S191" s="8"/>
      <c r="T191" s="8"/>
    </row>
  </sheetData>
  <customSheetViews>
    <customSheetView guid="{6A2866EB-7D49-11D3-A318-00A0C9C759EC}" showPageBreaks="1" printArea="1" showRuler="0" topLeftCell="A57">
      <selection activeCell="A59" sqref="A59"/>
      <colBreaks count="1" manualBreakCount="1">
        <brk id="11" max="1048575" man="1"/>
      </colBreaks>
      <pageMargins left="0.59055118110236227" right="0.59055118110236227" top="0.98425196850393704" bottom="0.39370078740157483" header="0.51181102362204722" footer="0.31496062992125984"/>
      <pageSetup paperSize="9" firstPageNumber="51" orientation="portrait" useFirstPageNumber="1" horizontalDpi="0" verticalDpi="300" r:id="rId1"/>
      <headerFooter alignWithMargins="0"/>
    </customSheetView>
  </customSheetViews>
  <mergeCells count="8">
    <mergeCell ref="O5:S5"/>
    <mergeCell ref="O27:S27"/>
    <mergeCell ref="B28:E28"/>
    <mergeCell ref="F28:J28"/>
    <mergeCell ref="O28:Q28"/>
    <mergeCell ref="O6:Q6"/>
    <mergeCell ref="B6:E6"/>
    <mergeCell ref="F6:J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firstPageNumber="108" orientation="portrait" useFirstPageNumber="1" r:id="rId2"/>
  <headerFooter alignWithMargins="0">
    <oddFooter>&amp;C&amp;P</odd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9"/>
  <sheetViews>
    <sheetView showGridLines="0" workbookViewId="0">
      <pane xSplit="1" ySplit="6" topLeftCell="B28" activePane="bottomRight" state="frozen"/>
      <selection activeCell="A61" sqref="A61"/>
      <selection pane="topRight" activeCell="A61" sqref="A61"/>
      <selection pane="bottomLeft" activeCell="A61" sqref="A61"/>
      <selection pane="bottomRight" activeCell="J20" sqref="J20"/>
    </sheetView>
  </sheetViews>
  <sheetFormatPr baseColWidth="10" defaultColWidth="9.28515625" defaultRowHeight="12.75"/>
  <cols>
    <col min="1" max="1" width="7.85546875" style="9" customWidth="1"/>
    <col min="2" max="2" width="5.140625" style="5" customWidth="1"/>
    <col min="3" max="3" width="5.85546875" style="5" customWidth="1"/>
    <col min="4" max="4" width="6.140625" style="5" customWidth="1"/>
    <col min="5" max="5" width="5.5703125" style="5" bestFit="1" customWidth="1"/>
    <col min="6" max="6" width="5.7109375" style="5" customWidth="1"/>
    <col min="7" max="7" width="5.5703125" style="5" bestFit="1" customWidth="1"/>
    <col min="8" max="8" width="5.7109375" style="5" bestFit="1" customWidth="1"/>
    <col min="9" max="9" width="5.5703125" style="5" bestFit="1" customWidth="1"/>
    <col min="10" max="10" width="6.140625" style="5" customWidth="1"/>
    <col min="11" max="11" width="5.5703125" style="3" bestFit="1" customWidth="1"/>
    <col min="12" max="12" width="4.85546875" style="5" bestFit="1" customWidth="1"/>
    <col min="13" max="13" width="5.5703125" style="5" bestFit="1" customWidth="1"/>
    <col min="14" max="14" width="5.7109375" style="3" bestFit="1" customWidth="1"/>
    <col min="15" max="15" width="5.5703125" style="3" bestFit="1" customWidth="1"/>
    <col min="16" max="16" width="5.42578125" style="3" customWidth="1"/>
    <col min="17" max="17" width="5.5703125" style="3" bestFit="1" customWidth="1"/>
    <col min="18" max="18" width="3.42578125" customWidth="1"/>
    <col min="20" max="20" width="5.85546875" style="3" customWidth="1"/>
    <col min="21" max="16384" width="9.28515625" style="3"/>
  </cols>
  <sheetData>
    <row r="1" spans="1:17" s="68" customFormat="1" ht="19.5">
      <c r="A1" s="64" t="s">
        <v>102</v>
      </c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</row>
    <row r="2" spans="1:17" s="68" customFormat="1" ht="11.25">
      <c r="A2" s="71"/>
      <c r="B2" s="66"/>
      <c r="C2" s="66"/>
      <c r="D2" s="66"/>
      <c r="E2" s="66"/>
      <c r="F2" s="66"/>
      <c r="G2" s="66"/>
      <c r="H2" s="66"/>
      <c r="I2" s="66"/>
      <c r="J2" s="66"/>
      <c r="L2" s="66"/>
      <c r="M2" s="66"/>
    </row>
    <row r="3" spans="1:17" s="68" customFormat="1" ht="17.25">
      <c r="A3" s="70" t="s">
        <v>225</v>
      </c>
      <c r="B3" s="66"/>
      <c r="C3" s="66"/>
      <c r="D3" s="66"/>
      <c r="E3" s="66"/>
      <c r="F3" s="66"/>
      <c r="G3" s="66"/>
      <c r="H3" s="66"/>
      <c r="I3" s="66"/>
      <c r="J3" s="66"/>
      <c r="L3" s="66"/>
      <c r="M3" s="66"/>
    </row>
    <row r="4" spans="1:17" ht="19.5" customHeight="1" thickBot="1">
      <c r="A4" s="7"/>
    </row>
    <row r="5" spans="1:17" s="29" customFormat="1" ht="14.45" customHeight="1" thickTop="1">
      <c r="A5" s="247"/>
      <c r="B5" s="556" t="s">
        <v>21</v>
      </c>
      <c r="C5" s="555"/>
      <c r="D5" s="557" t="s">
        <v>22</v>
      </c>
      <c r="E5" s="558"/>
      <c r="F5" s="554" t="s">
        <v>23</v>
      </c>
      <c r="G5" s="555"/>
      <c r="H5" s="554" t="s">
        <v>24</v>
      </c>
      <c r="I5" s="555"/>
      <c r="J5" s="554" t="s">
        <v>25</v>
      </c>
      <c r="K5" s="555"/>
      <c r="L5" s="554" t="s">
        <v>61</v>
      </c>
      <c r="M5" s="555"/>
      <c r="N5" s="554" t="s">
        <v>26</v>
      </c>
      <c r="O5" s="555"/>
      <c r="P5" s="556" t="s">
        <v>27</v>
      </c>
      <c r="Q5" s="556"/>
    </row>
    <row r="6" spans="1:17" s="28" customFormat="1" ht="27.6" customHeight="1" thickBot="1">
      <c r="A6" s="248"/>
      <c r="B6" s="249" t="s">
        <v>141</v>
      </c>
      <c r="C6" s="250" t="s">
        <v>20</v>
      </c>
      <c r="D6" s="251" t="s">
        <v>141</v>
      </c>
      <c r="E6" s="250" t="s">
        <v>20</v>
      </c>
      <c r="F6" s="251" t="s">
        <v>141</v>
      </c>
      <c r="G6" s="250" t="s">
        <v>20</v>
      </c>
      <c r="H6" s="251" t="s">
        <v>141</v>
      </c>
      <c r="I6" s="250" t="s">
        <v>20</v>
      </c>
      <c r="J6" s="251" t="s">
        <v>141</v>
      </c>
      <c r="K6" s="250" t="s">
        <v>20</v>
      </c>
      <c r="L6" s="251" t="s">
        <v>141</v>
      </c>
      <c r="M6" s="250" t="s">
        <v>20</v>
      </c>
      <c r="N6" s="251" t="s">
        <v>141</v>
      </c>
      <c r="O6" s="250" t="s">
        <v>20</v>
      </c>
      <c r="P6" s="249" t="s">
        <v>141</v>
      </c>
      <c r="Q6" s="249" t="s">
        <v>20</v>
      </c>
    </row>
    <row r="7" spans="1:17" s="28" customFormat="1" ht="18.600000000000001" customHeight="1" thickTop="1">
      <c r="A7" s="30" t="s">
        <v>51</v>
      </c>
      <c r="B7" s="20">
        <v>267.32702048647195</v>
      </c>
      <c r="C7" s="5">
        <v>5.0999999999999996</v>
      </c>
      <c r="D7" s="20">
        <v>2136.4505134335732</v>
      </c>
      <c r="E7" s="5">
        <v>40.5</v>
      </c>
      <c r="F7" s="20">
        <v>2434.9033087941393</v>
      </c>
      <c r="G7" s="5">
        <v>46.1</v>
      </c>
      <c r="H7" s="20">
        <v>326.87514080361615</v>
      </c>
      <c r="I7" s="5">
        <v>6.2</v>
      </c>
      <c r="J7" s="20">
        <v>89.474793427468882</v>
      </c>
      <c r="K7" s="5">
        <v>1.7</v>
      </c>
      <c r="L7" s="20">
        <v>23.974767991976915</v>
      </c>
      <c r="M7" s="5">
        <v>0.5</v>
      </c>
      <c r="N7" s="27" t="s">
        <v>76</v>
      </c>
      <c r="O7" s="27" t="s">
        <v>14</v>
      </c>
      <c r="P7" s="27" t="s">
        <v>14</v>
      </c>
      <c r="Q7" s="27" t="s">
        <v>14</v>
      </c>
    </row>
    <row r="8" spans="1:17" s="28" customFormat="1" ht="13.5" customHeight="1">
      <c r="A8" s="112" t="s">
        <v>52</v>
      </c>
      <c r="B8" s="113">
        <v>300.93820628910703</v>
      </c>
      <c r="C8" s="98">
        <v>4.4000000000000004</v>
      </c>
      <c r="D8" s="113">
        <v>2048.2910983045426</v>
      </c>
      <c r="E8" s="98">
        <v>29.8</v>
      </c>
      <c r="F8" s="113">
        <v>3871.9359316293971</v>
      </c>
      <c r="G8" s="98">
        <v>56.3</v>
      </c>
      <c r="H8" s="113">
        <v>314.89139044933609</v>
      </c>
      <c r="I8" s="98">
        <v>4.5999999999999996</v>
      </c>
      <c r="J8" s="113">
        <v>313.7068232524</v>
      </c>
      <c r="K8" s="98">
        <v>4.5999999999999996</v>
      </c>
      <c r="L8" s="113">
        <v>22.56491500912044</v>
      </c>
      <c r="M8" s="98">
        <v>0.3</v>
      </c>
      <c r="N8" s="114" t="s">
        <v>76</v>
      </c>
      <c r="O8" s="114" t="s">
        <v>14</v>
      </c>
      <c r="P8" s="114" t="s">
        <v>14</v>
      </c>
      <c r="Q8" s="114" t="s">
        <v>14</v>
      </c>
    </row>
    <row r="9" spans="1:17" s="28" customFormat="1" ht="13.5" customHeight="1">
      <c r="A9" s="30" t="s">
        <v>53</v>
      </c>
      <c r="B9" s="20">
        <v>188.74588490076522</v>
      </c>
      <c r="C9" s="5">
        <v>2.4</v>
      </c>
      <c r="D9" s="20">
        <v>2578.9990043821717</v>
      </c>
      <c r="E9" s="5">
        <v>32.799999999999997</v>
      </c>
      <c r="F9" s="20">
        <v>4476.6102483230743</v>
      </c>
      <c r="G9" s="5">
        <v>56.9</v>
      </c>
      <c r="H9" s="20">
        <v>304.44103689599785</v>
      </c>
      <c r="I9" s="5">
        <v>3.9</v>
      </c>
      <c r="J9" s="20">
        <v>325.36354585292474</v>
      </c>
      <c r="K9" s="5">
        <v>4.0999999999999996</v>
      </c>
      <c r="L9" s="27" t="s">
        <v>14</v>
      </c>
      <c r="M9" s="27" t="s">
        <v>14</v>
      </c>
      <c r="N9" s="27" t="s">
        <v>76</v>
      </c>
      <c r="O9" s="27" t="s">
        <v>14</v>
      </c>
      <c r="P9" s="27" t="s">
        <v>14</v>
      </c>
      <c r="Q9" s="27" t="s">
        <v>14</v>
      </c>
    </row>
    <row r="10" spans="1:17" s="28" customFormat="1" ht="13.5" customHeight="1">
      <c r="A10" s="112" t="s">
        <v>54</v>
      </c>
      <c r="B10" s="113">
        <v>207.61175265074164</v>
      </c>
      <c r="C10" s="98">
        <v>2.2999999999999998</v>
      </c>
      <c r="D10" s="113">
        <v>2831.1228679607275</v>
      </c>
      <c r="E10" s="98">
        <v>31</v>
      </c>
      <c r="F10" s="113">
        <v>5069.2281418283037</v>
      </c>
      <c r="G10" s="98">
        <v>55.5</v>
      </c>
      <c r="H10" s="113">
        <v>519.82151551928371</v>
      </c>
      <c r="I10" s="98">
        <v>5.7</v>
      </c>
      <c r="J10" s="113">
        <v>499.18243061561151</v>
      </c>
      <c r="K10" s="98">
        <v>5.5</v>
      </c>
      <c r="L10" s="114" t="s">
        <v>14</v>
      </c>
      <c r="M10" s="114" t="s">
        <v>14</v>
      </c>
      <c r="N10" s="114" t="s">
        <v>76</v>
      </c>
      <c r="O10" s="114" t="s">
        <v>14</v>
      </c>
      <c r="P10" s="114" t="s">
        <v>14</v>
      </c>
      <c r="Q10" s="114" t="s">
        <v>14</v>
      </c>
    </row>
    <row r="11" spans="1:17" s="28" customFormat="1" ht="13.5" customHeight="1">
      <c r="A11" s="30" t="s">
        <v>55</v>
      </c>
      <c r="B11" s="20">
        <v>143.76866783427687</v>
      </c>
      <c r="C11" s="5">
        <v>1.7</v>
      </c>
      <c r="D11" s="20">
        <v>2800.0915677710514</v>
      </c>
      <c r="E11" s="5">
        <v>32.4</v>
      </c>
      <c r="F11" s="20">
        <v>4465.0770695406345</v>
      </c>
      <c r="G11" s="5">
        <v>51.6</v>
      </c>
      <c r="H11" s="20">
        <v>707.23748755477709</v>
      </c>
      <c r="I11" s="5">
        <v>8.1999999999999993</v>
      </c>
      <c r="J11" s="20">
        <v>528.84748152293196</v>
      </c>
      <c r="K11" s="5">
        <v>6.1</v>
      </c>
      <c r="L11" s="27" t="s">
        <v>14</v>
      </c>
      <c r="M11" s="27" t="s">
        <v>14</v>
      </c>
      <c r="N11" s="27" t="s">
        <v>76</v>
      </c>
      <c r="O11" s="27" t="s">
        <v>14</v>
      </c>
      <c r="P11" s="27" t="s">
        <v>14</v>
      </c>
      <c r="Q11" s="27" t="s">
        <v>14</v>
      </c>
    </row>
    <row r="12" spans="1:17" s="28" customFormat="1" ht="13.5" customHeight="1">
      <c r="A12" s="112" t="s">
        <v>56</v>
      </c>
      <c r="B12" s="113">
        <v>104.38725899871369</v>
      </c>
      <c r="C12" s="98">
        <v>1.2</v>
      </c>
      <c r="D12" s="113">
        <v>3217.9748988030783</v>
      </c>
      <c r="E12" s="98">
        <v>37.299999999999997</v>
      </c>
      <c r="F12" s="113">
        <v>3815.3019919623839</v>
      </c>
      <c r="G12" s="98">
        <v>44.2</v>
      </c>
      <c r="H12" s="113">
        <v>759.69273925713821</v>
      </c>
      <c r="I12" s="98">
        <v>8.8000000000000007</v>
      </c>
      <c r="J12" s="113">
        <v>730.20937043523759</v>
      </c>
      <c r="K12" s="98">
        <v>8.5</v>
      </c>
      <c r="L12" s="114" t="s">
        <v>14</v>
      </c>
      <c r="M12" s="114" t="s">
        <v>14</v>
      </c>
      <c r="N12" s="114" t="s">
        <v>76</v>
      </c>
      <c r="O12" s="114" t="s">
        <v>14</v>
      </c>
      <c r="P12" s="114" t="s">
        <v>14</v>
      </c>
      <c r="Q12" s="114" t="s">
        <v>14</v>
      </c>
    </row>
    <row r="13" spans="1:17" s="28" customFormat="1" ht="13.5" customHeight="1">
      <c r="A13" s="30" t="s">
        <v>57</v>
      </c>
      <c r="B13" s="20">
        <v>75.725093202909818</v>
      </c>
      <c r="C13" s="5">
        <v>0.8</v>
      </c>
      <c r="D13" s="20">
        <v>3546.2017543222169</v>
      </c>
      <c r="E13" s="5">
        <v>39.200000000000003</v>
      </c>
      <c r="F13" s="20">
        <v>3420.4559493615689</v>
      </c>
      <c r="G13" s="5">
        <v>37.799999999999997</v>
      </c>
      <c r="H13" s="20">
        <v>874.14518578810055</v>
      </c>
      <c r="I13" s="5">
        <v>9.6999999999999993</v>
      </c>
      <c r="J13" s="20">
        <v>1138.8923206616134</v>
      </c>
      <c r="K13" s="5">
        <v>12.6</v>
      </c>
      <c r="L13" s="27" t="s">
        <v>14</v>
      </c>
      <c r="M13" s="27" t="s">
        <v>14</v>
      </c>
      <c r="N13" s="27" t="s">
        <v>76</v>
      </c>
      <c r="O13" s="27" t="s">
        <v>14</v>
      </c>
      <c r="P13" s="27" t="s">
        <v>14</v>
      </c>
      <c r="Q13" s="27" t="s">
        <v>14</v>
      </c>
    </row>
    <row r="14" spans="1:17" s="28" customFormat="1" ht="13.5" customHeight="1">
      <c r="A14" s="112" t="s">
        <v>58</v>
      </c>
      <c r="B14" s="113">
        <v>56.46679214842699</v>
      </c>
      <c r="C14" s="98">
        <v>0.6</v>
      </c>
      <c r="D14" s="113">
        <v>3174.3057927516115</v>
      </c>
      <c r="E14" s="98">
        <v>35</v>
      </c>
      <c r="F14" s="113">
        <v>3748.5955974797062</v>
      </c>
      <c r="G14" s="98">
        <v>41.4</v>
      </c>
      <c r="H14" s="113">
        <v>599.70349483659515</v>
      </c>
      <c r="I14" s="98">
        <v>6.6</v>
      </c>
      <c r="J14" s="113">
        <v>1486.0722513317296</v>
      </c>
      <c r="K14" s="98">
        <v>16.399999999999999</v>
      </c>
      <c r="L14" s="114" t="s">
        <v>14</v>
      </c>
      <c r="M14" s="114" t="s">
        <v>14</v>
      </c>
      <c r="N14" s="114" t="s">
        <v>76</v>
      </c>
      <c r="O14" s="114" t="s">
        <v>14</v>
      </c>
      <c r="P14" s="114" t="s">
        <v>14</v>
      </c>
      <c r="Q14" s="114" t="s">
        <v>14</v>
      </c>
    </row>
    <row r="15" spans="1:17" s="28" customFormat="1" ht="13.5" customHeight="1">
      <c r="A15" s="30" t="s">
        <v>59</v>
      </c>
      <c r="B15" s="20">
        <v>38.414860141130646</v>
      </c>
      <c r="C15" s="5">
        <v>0.4</v>
      </c>
      <c r="D15" s="20">
        <v>3479.4808252727044</v>
      </c>
      <c r="E15" s="5">
        <v>36.6</v>
      </c>
      <c r="F15" s="20">
        <v>3281.7162416517081</v>
      </c>
      <c r="G15" s="5">
        <v>34.5</v>
      </c>
      <c r="H15" s="20">
        <v>491.44277377673444</v>
      </c>
      <c r="I15" s="5">
        <v>5.2</v>
      </c>
      <c r="J15" s="20">
        <v>2214.7191558323584</v>
      </c>
      <c r="K15" s="5">
        <v>23.3</v>
      </c>
      <c r="L15" s="27" t="s">
        <v>14</v>
      </c>
      <c r="M15" s="27" t="s">
        <v>14</v>
      </c>
      <c r="N15" s="27" t="s">
        <v>76</v>
      </c>
      <c r="O15" s="27" t="s">
        <v>14</v>
      </c>
      <c r="P15" s="27" t="s">
        <v>14</v>
      </c>
      <c r="Q15" s="27" t="s">
        <v>14</v>
      </c>
    </row>
    <row r="16" spans="1:17" ht="13.5" customHeight="1">
      <c r="A16" s="115">
        <v>1989</v>
      </c>
      <c r="B16" s="113">
        <v>34.366983277980857</v>
      </c>
      <c r="C16" s="98">
        <v>0.4</v>
      </c>
      <c r="D16" s="113">
        <v>3689.5634542851535</v>
      </c>
      <c r="E16" s="98">
        <v>40.299999999999997</v>
      </c>
      <c r="F16" s="113">
        <v>2850.6137220845476</v>
      </c>
      <c r="G16" s="98">
        <v>31.2</v>
      </c>
      <c r="H16" s="113">
        <v>477.61313343459079</v>
      </c>
      <c r="I16" s="98">
        <v>5.2</v>
      </c>
      <c r="J16" s="113">
        <v>2092.5851907298529</v>
      </c>
      <c r="K16" s="98">
        <v>22.9</v>
      </c>
      <c r="L16" s="114" t="s">
        <v>14</v>
      </c>
      <c r="M16" s="114" t="s">
        <v>14</v>
      </c>
      <c r="N16" s="114" t="s">
        <v>76</v>
      </c>
      <c r="O16" s="114" t="s">
        <v>14</v>
      </c>
      <c r="P16" s="114" t="s">
        <v>14</v>
      </c>
      <c r="Q16" s="114" t="s">
        <v>14</v>
      </c>
    </row>
    <row r="17" spans="1:17" s="15" customFormat="1" ht="21.6" customHeight="1">
      <c r="A17" s="13">
        <f t="shared" ref="A17:A25" si="0">A16+1</f>
        <v>1990</v>
      </c>
      <c r="B17" s="20">
        <v>7.703320421793129</v>
      </c>
      <c r="C17" s="5">
        <v>0.1</v>
      </c>
      <c r="D17" s="20">
        <v>3440.4918497416475</v>
      </c>
      <c r="E17" s="5">
        <v>35</v>
      </c>
      <c r="F17" s="20">
        <v>3503.1576346445931</v>
      </c>
      <c r="G17" s="5">
        <v>35.6</v>
      </c>
      <c r="H17" s="20">
        <v>478.91397716619548</v>
      </c>
      <c r="I17" s="5">
        <v>4.9000000000000004</v>
      </c>
      <c r="J17" s="20">
        <v>2406.6335763028419</v>
      </c>
      <c r="K17" s="5">
        <v>24.5</v>
      </c>
      <c r="L17" s="27" t="s">
        <v>14</v>
      </c>
      <c r="M17" s="27" t="s">
        <v>14</v>
      </c>
      <c r="N17" s="27" t="s">
        <v>76</v>
      </c>
      <c r="O17" s="27" t="s">
        <v>14</v>
      </c>
      <c r="P17" s="27" t="s">
        <v>14</v>
      </c>
      <c r="Q17" s="27" t="s">
        <v>14</v>
      </c>
    </row>
    <row r="18" spans="1:17" ht="13.5" customHeight="1">
      <c r="A18" s="115">
        <f t="shared" si="0"/>
        <v>1991</v>
      </c>
      <c r="B18" s="113">
        <v>84.489437003553689</v>
      </c>
      <c r="C18" s="98">
        <v>0.8</v>
      </c>
      <c r="D18" s="113">
        <v>3039.0761829320577</v>
      </c>
      <c r="E18" s="98">
        <v>28.2</v>
      </c>
      <c r="F18" s="113">
        <v>4236.9643103711396</v>
      </c>
      <c r="G18" s="98">
        <v>39.299999999999997</v>
      </c>
      <c r="H18" s="113">
        <v>478.57241484560654</v>
      </c>
      <c r="I18" s="98">
        <v>4.4000000000000004</v>
      </c>
      <c r="J18" s="113">
        <v>2949.7830715900091</v>
      </c>
      <c r="K18" s="98">
        <v>27.3</v>
      </c>
      <c r="L18" s="114" t="s">
        <v>14</v>
      </c>
      <c r="M18" s="114" t="s">
        <v>14</v>
      </c>
      <c r="N18" s="114" t="s">
        <v>76</v>
      </c>
      <c r="O18" s="114" t="s">
        <v>14</v>
      </c>
      <c r="P18" s="114" t="s">
        <v>14</v>
      </c>
      <c r="Q18" s="114" t="s">
        <v>14</v>
      </c>
    </row>
    <row r="19" spans="1:17" s="15" customFormat="1" ht="13.5" customHeight="1">
      <c r="A19" s="13">
        <f t="shared" si="0"/>
        <v>1992</v>
      </c>
      <c r="B19" s="20">
        <v>6.2280618881855769</v>
      </c>
      <c r="C19" s="5">
        <v>0</v>
      </c>
      <c r="D19" s="20">
        <v>3653.4159865700599</v>
      </c>
      <c r="E19" s="5">
        <v>29.2</v>
      </c>
      <c r="F19" s="20">
        <v>5047.7678538985338</v>
      </c>
      <c r="G19" s="5">
        <v>40.299999999999997</v>
      </c>
      <c r="H19" s="20">
        <v>341.48964775477276</v>
      </c>
      <c r="I19" s="5">
        <v>2.7</v>
      </c>
      <c r="J19" s="20">
        <v>3461.0582618111521</v>
      </c>
      <c r="K19" s="5">
        <v>27.7</v>
      </c>
      <c r="L19" s="27" t="s">
        <v>14</v>
      </c>
      <c r="M19" s="27" t="s">
        <v>14</v>
      </c>
      <c r="N19" s="27" t="s">
        <v>76</v>
      </c>
      <c r="O19" s="27" t="s">
        <v>14</v>
      </c>
      <c r="P19" s="27" t="s">
        <v>14</v>
      </c>
      <c r="Q19" s="27" t="s">
        <v>14</v>
      </c>
    </row>
    <row r="20" spans="1:17" ht="13.5" customHeight="1">
      <c r="A20" s="115">
        <f t="shared" si="0"/>
        <v>1993</v>
      </c>
      <c r="B20" s="113">
        <v>5.5304026801741237</v>
      </c>
      <c r="C20" s="98">
        <v>0</v>
      </c>
      <c r="D20" s="113">
        <v>3878.6000305225898</v>
      </c>
      <c r="E20" s="98">
        <v>25.1</v>
      </c>
      <c r="F20" s="113">
        <v>5484.3135687448676</v>
      </c>
      <c r="G20" s="98">
        <v>35.5</v>
      </c>
      <c r="H20" s="113">
        <v>798.02039199726744</v>
      </c>
      <c r="I20" s="98">
        <v>5.2</v>
      </c>
      <c r="J20" s="113">
        <v>5302.471603090049</v>
      </c>
      <c r="K20" s="98">
        <v>34.299999999999997</v>
      </c>
      <c r="L20" s="114" t="s">
        <v>14</v>
      </c>
      <c r="M20" s="114" t="s">
        <v>14</v>
      </c>
      <c r="N20" s="114" t="s">
        <v>76</v>
      </c>
      <c r="O20" s="114" t="s">
        <v>14</v>
      </c>
      <c r="P20" s="114" t="s">
        <v>14</v>
      </c>
      <c r="Q20" s="114" t="s">
        <v>14</v>
      </c>
    </row>
    <row r="21" spans="1:17" s="16" customFormat="1" ht="13.5" customHeight="1">
      <c r="A21" s="13">
        <f t="shared" si="0"/>
        <v>1994</v>
      </c>
      <c r="B21" s="20">
        <v>3.9170657616476383</v>
      </c>
      <c r="C21" s="5">
        <v>0</v>
      </c>
      <c r="D21" s="20">
        <v>5066.1976846435027</v>
      </c>
      <c r="E21" s="5">
        <v>26.7</v>
      </c>
      <c r="F21" s="20">
        <v>6748.6828048807065</v>
      </c>
      <c r="G21" s="5">
        <v>35.6</v>
      </c>
      <c r="H21" s="20">
        <v>902.98903366932393</v>
      </c>
      <c r="I21" s="5">
        <v>4.8</v>
      </c>
      <c r="J21" s="20">
        <v>6241.5281643568815</v>
      </c>
      <c r="K21" s="5">
        <v>32.9</v>
      </c>
      <c r="L21" s="27" t="s">
        <v>14</v>
      </c>
      <c r="M21" s="27" t="s">
        <v>14</v>
      </c>
      <c r="N21" s="27" t="s">
        <v>76</v>
      </c>
      <c r="O21" s="27" t="s">
        <v>14</v>
      </c>
      <c r="P21" s="27" t="s">
        <v>14</v>
      </c>
      <c r="Q21" s="27" t="s">
        <v>14</v>
      </c>
    </row>
    <row r="22" spans="1:17" s="1" customFormat="1" ht="13.5" customHeight="1">
      <c r="A22" s="115">
        <f t="shared" si="0"/>
        <v>1995</v>
      </c>
      <c r="B22" s="113">
        <v>1.5115949506914819</v>
      </c>
      <c r="C22" s="98">
        <v>0</v>
      </c>
      <c r="D22" s="113">
        <v>5920.844749024367</v>
      </c>
      <c r="E22" s="98">
        <v>27.5</v>
      </c>
      <c r="F22" s="113">
        <v>7947.2976606614675</v>
      </c>
      <c r="G22" s="98">
        <v>36.9</v>
      </c>
      <c r="H22" s="113">
        <v>821.75533963649048</v>
      </c>
      <c r="I22" s="98">
        <v>3.8</v>
      </c>
      <c r="J22" s="113">
        <v>6865.5261876557915</v>
      </c>
      <c r="K22" s="98">
        <v>31.8</v>
      </c>
      <c r="L22" s="114" t="s">
        <v>14</v>
      </c>
      <c r="M22" s="114" t="s">
        <v>14</v>
      </c>
      <c r="N22" s="114" t="s">
        <v>76</v>
      </c>
      <c r="O22" s="114" t="s">
        <v>14</v>
      </c>
      <c r="P22" s="114" t="s">
        <v>14</v>
      </c>
      <c r="Q22" s="114" t="s">
        <v>14</v>
      </c>
    </row>
    <row r="23" spans="1:17" s="16" customFormat="1" ht="13.5" customHeight="1">
      <c r="A23" s="13">
        <f t="shared" si="0"/>
        <v>1996</v>
      </c>
      <c r="B23" s="20">
        <v>1.6133369185264854</v>
      </c>
      <c r="C23" s="5">
        <v>0</v>
      </c>
      <c r="D23" s="20">
        <v>6377.7606592879511</v>
      </c>
      <c r="E23" s="5">
        <v>29.6</v>
      </c>
      <c r="F23" s="20">
        <v>7352.1652870940306</v>
      </c>
      <c r="G23" s="5">
        <v>34.1</v>
      </c>
      <c r="H23" s="20">
        <v>1502.9541507089234</v>
      </c>
      <c r="I23" s="5">
        <v>7</v>
      </c>
      <c r="J23" s="20">
        <v>6311.1414722062736</v>
      </c>
      <c r="K23" s="5">
        <v>29.3</v>
      </c>
      <c r="L23" s="27" t="s">
        <v>14</v>
      </c>
      <c r="M23" s="27" t="s">
        <v>14</v>
      </c>
      <c r="N23" s="27" t="s">
        <v>76</v>
      </c>
      <c r="O23" s="27" t="s">
        <v>14</v>
      </c>
      <c r="P23" s="27" t="s">
        <v>14</v>
      </c>
      <c r="Q23" s="27" t="s">
        <v>14</v>
      </c>
    </row>
    <row r="24" spans="1:17" s="1" customFormat="1" ht="13.5" customHeight="1">
      <c r="A24" s="115">
        <f t="shared" si="0"/>
        <v>1997</v>
      </c>
      <c r="B24" s="113">
        <v>0.43603700500715825</v>
      </c>
      <c r="C24" s="98">
        <v>0</v>
      </c>
      <c r="D24" s="113">
        <v>6162.8525540867558</v>
      </c>
      <c r="E24" s="98">
        <v>27.8</v>
      </c>
      <c r="F24" s="113">
        <v>6740.9068116247454</v>
      </c>
      <c r="G24" s="98">
        <v>30.4</v>
      </c>
      <c r="H24" s="113">
        <v>1952.3702244863846</v>
      </c>
      <c r="I24" s="98">
        <v>8.8000000000000007</v>
      </c>
      <c r="J24" s="113">
        <v>6538.3894246491709</v>
      </c>
      <c r="K24" s="98">
        <v>29.5</v>
      </c>
      <c r="L24" s="114" t="s">
        <v>14</v>
      </c>
      <c r="M24" s="114" t="s">
        <v>14</v>
      </c>
      <c r="N24" s="113">
        <v>764.88157961672346</v>
      </c>
      <c r="O24" s="116">
        <v>3.5</v>
      </c>
      <c r="P24" s="114" t="s">
        <v>14</v>
      </c>
      <c r="Q24" s="114" t="s">
        <v>14</v>
      </c>
    </row>
    <row r="25" spans="1:17" s="15" customFormat="1" ht="13.5" customHeight="1">
      <c r="A25" s="125">
        <f t="shared" si="0"/>
        <v>1998</v>
      </c>
      <c r="B25" s="126" t="s">
        <v>71</v>
      </c>
      <c r="C25" s="126" t="s">
        <v>76</v>
      </c>
      <c r="D25" s="127">
        <v>8495.8176783936397</v>
      </c>
      <c r="E25" s="128">
        <v>29.7</v>
      </c>
      <c r="F25" s="127">
        <v>7210.4750623169548</v>
      </c>
      <c r="G25" s="128">
        <v>25.2</v>
      </c>
      <c r="H25" s="127">
        <v>2520.0976722891219</v>
      </c>
      <c r="I25" s="128">
        <v>8.8000000000000007</v>
      </c>
      <c r="J25" s="127">
        <v>6483.4124256011855</v>
      </c>
      <c r="K25" s="128">
        <v>22.7</v>
      </c>
      <c r="L25" s="126" t="s">
        <v>14</v>
      </c>
      <c r="M25" s="126" t="s">
        <v>14</v>
      </c>
      <c r="N25" s="127">
        <v>1219.4501573366858</v>
      </c>
      <c r="O25" s="129">
        <v>4.3</v>
      </c>
      <c r="P25" s="127">
        <v>2657.6310109517963</v>
      </c>
      <c r="Q25" s="129">
        <v>9.3000000000000007</v>
      </c>
    </row>
    <row r="26" spans="1:17" s="15" customFormat="1" ht="13.5" customHeight="1">
      <c r="A26" s="117" t="s">
        <v>125</v>
      </c>
      <c r="B26" s="118" t="s">
        <v>71</v>
      </c>
      <c r="C26" s="118" t="s">
        <v>76</v>
      </c>
      <c r="D26" s="114" t="s">
        <v>73</v>
      </c>
      <c r="E26" s="114" t="s">
        <v>77</v>
      </c>
      <c r="F26" s="119">
        <v>7210.4750623169548</v>
      </c>
      <c r="G26" s="97">
        <v>52.8</v>
      </c>
      <c r="H26" s="114" t="s">
        <v>76</v>
      </c>
      <c r="I26" s="114" t="s">
        <v>76</v>
      </c>
      <c r="J26" s="119">
        <v>6453.2</v>
      </c>
      <c r="K26" s="97">
        <v>47.2</v>
      </c>
      <c r="L26" s="114" t="s">
        <v>14</v>
      </c>
      <c r="M26" s="114" t="s">
        <v>14</v>
      </c>
      <c r="N26" s="114" t="s">
        <v>76</v>
      </c>
      <c r="O26" s="114" t="s">
        <v>14</v>
      </c>
      <c r="P26" s="114" t="s">
        <v>14</v>
      </c>
      <c r="Q26" s="114" t="s">
        <v>14</v>
      </c>
    </row>
    <row r="27" spans="1:17" s="15" customFormat="1" ht="13.5" customHeight="1">
      <c r="A27" s="13">
        <v>1999</v>
      </c>
      <c r="B27" s="34" t="s">
        <v>71</v>
      </c>
      <c r="C27" s="34" t="s">
        <v>76</v>
      </c>
      <c r="D27" s="27" t="s">
        <v>73</v>
      </c>
      <c r="E27" s="27" t="s">
        <v>77</v>
      </c>
      <c r="F27" s="20">
        <v>7479.0738574013649</v>
      </c>
      <c r="G27" s="5">
        <v>44.6</v>
      </c>
      <c r="H27" s="27" t="s">
        <v>76</v>
      </c>
      <c r="I27" s="27" t="s">
        <v>76</v>
      </c>
      <c r="J27" s="20">
        <v>9299.2999999999993</v>
      </c>
      <c r="K27" s="5">
        <v>55.4</v>
      </c>
      <c r="L27" s="27" t="s">
        <v>14</v>
      </c>
      <c r="M27" s="27" t="s">
        <v>14</v>
      </c>
      <c r="N27" s="27" t="s">
        <v>76</v>
      </c>
      <c r="O27" s="27" t="s">
        <v>14</v>
      </c>
      <c r="P27" s="27" t="s">
        <v>14</v>
      </c>
      <c r="Q27" s="27" t="s">
        <v>14</v>
      </c>
    </row>
    <row r="28" spans="1:17" s="15" customFormat="1" ht="18.600000000000001" customHeight="1">
      <c r="A28" s="115">
        <v>2000</v>
      </c>
      <c r="B28" s="118" t="s">
        <v>71</v>
      </c>
      <c r="C28" s="118" t="s">
        <v>76</v>
      </c>
      <c r="D28" s="114" t="s">
        <v>73</v>
      </c>
      <c r="E28" s="114" t="s">
        <v>77</v>
      </c>
      <c r="F28" s="113">
        <v>7835.5514051292485</v>
      </c>
      <c r="G28" s="98">
        <v>46.9</v>
      </c>
      <c r="H28" s="114" t="s">
        <v>76</v>
      </c>
      <c r="I28" s="114" t="s">
        <v>76</v>
      </c>
      <c r="J28" s="113">
        <v>8886.2999999999993</v>
      </c>
      <c r="K28" s="98">
        <v>53.1</v>
      </c>
      <c r="L28" s="114" t="s">
        <v>14</v>
      </c>
      <c r="M28" s="114" t="s">
        <v>14</v>
      </c>
      <c r="N28" s="114" t="s">
        <v>76</v>
      </c>
      <c r="O28" s="114" t="s">
        <v>14</v>
      </c>
      <c r="P28" s="114" t="s">
        <v>14</v>
      </c>
      <c r="Q28" s="114" t="s">
        <v>14</v>
      </c>
    </row>
    <row r="29" spans="1:17" s="15" customFormat="1" ht="13.5" customHeight="1">
      <c r="A29" s="13">
        <v>2001</v>
      </c>
      <c r="B29" s="34" t="s">
        <v>71</v>
      </c>
      <c r="C29" s="34" t="s">
        <v>76</v>
      </c>
      <c r="D29" s="27" t="s">
        <v>73</v>
      </c>
      <c r="E29" s="27" t="s">
        <v>77</v>
      </c>
      <c r="F29" s="20">
        <v>8048.7489999999998</v>
      </c>
      <c r="G29" s="5">
        <v>49.7</v>
      </c>
      <c r="H29" s="27" t="s">
        <v>76</v>
      </c>
      <c r="I29" s="27" t="s">
        <v>76</v>
      </c>
      <c r="J29" s="20">
        <v>8143.8010000000004</v>
      </c>
      <c r="K29" s="5">
        <v>50.3</v>
      </c>
      <c r="L29" s="27" t="s">
        <v>14</v>
      </c>
      <c r="M29" s="27" t="s">
        <v>14</v>
      </c>
      <c r="N29" s="27" t="s">
        <v>76</v>
      </c>
      <c r="O29" s="27" t="s">
        <v>14</v>
      </c>
      <c r="P29" s="27" t="s">
        <v>14</v>
      </c>
      <c r="Q29" s="27" t="s">
        <v>14</v>
      </c>
    </row>
    <row r="30" spans="1:17" s="15" customFormat="1" ht="13.5" customHeight="1">
      <c r="A30" s="115">
        <v>2002</v>
      </c>
      <c r="B30" s="118" t="s">
        <v>71</v>
      </c>
      <c r="C30" s="118" t="s">
        <v>76</v>
      </c>
      <c r="D30" s="114" t="s">
        <v>73</v>
      </c>
      <c r="E30" s="114" t="s">
        <v>77</v>
      </c>
      <c r="F30" s="113">
        <v>8601.7970000000005</v>
      </c>
      <c r="G30" s="98">
        <v>54.8</v>
      </c>
      <c r="H30" s="114" t="s">
        <v>76</v>
      </c>
      <c r="I30" s="114" t="s">
        <v>76</v>
      </c>
      <c r="J30" s="113">
        <v>7103.357</v>
      </c>
      <c r="K30" s="98">
        <v>45.2</v>
      </c>
      <c r="L30" s="114" t="s">
        <v>14</v>
      </c>
      <c r="M30" s="114" t="s">
        <v>14</v>
      </c>
      <c r="N30" s="114" t="s">
        <v>76</v>
      </c>
      <c r="O30" s="114" t="s">
        <v>14</v>
      </c>
      <c r="P30" s="114" t="s">
        <v>14</v>
      </c>
      <c r="Q30" s="114" t="s">
        <v>14</v>
      </c>
    </row>
    <row r="31" spans="1:17" s="15" customFormat="1" ht="13.5" customHeight="1">
      <c r="A31" s="13">
        <v>2003</v>
      </c>
      <c r="B31" s="34" t="s">
        <v>71</v>
      </c>
      <c r="C31" s="34" t="s">
        <v>76</v>
      </c>
      <c r="D31" s="27" t="s">
        <v>73</v>
      </c>
      <c r="E31" s="27" t="s">
        <v>77</v>
      </c>
      <c r="F31" s="20">
        <v>8341</v>
      </c>
      <c r="G31" s="5">
        <v>60</v>
      </c>
      <c r="H31" s="27" t="s">
        <v>76</v>
      </c>
      <c r="I31" s="27" t="s">
        <v>76</v>
      </c>
      <c r="J31" s="20">
        <v>5558</v>
      </c>
      <c r="K31" s="5">
        <v>40</v>
      </c>
      <c r="L31" s="27" t="s">
        <v>14</v>
      </c>
      <c r="M31" s="27" t="s">
        <v>14</v>
      </c>
      <c r="N31" s="27" t="s">
        <v>76</v>
      </c>
      <c r="O31" s="27" t="s">
        <v>14</v>
      </c>
      <c r="P31" s="27" t="s">
        <v>14</v>
      </c>
      <c r="Q31" s="27" t="s">
        <v>14</v>
      </c>
    </row>
    <row r="32" spans="1:17" s="15" customFormat="1" ht="13.5" customHeight="1">
      <c r="A32" s="115">
        <v>2004</v>
      </c>
      <c r="B32" s="118" t="s">
        <v>71</v>
      </c>
      <c r="C32" s="118" t="s">
        <v>76</v>
      </c>
      <c r="D32" s="114" t="s">
        <v>73</v>
      </c>
      <c r="E32" s="114" t="s">
        <v>77</v>
      </c>
      <c r="F32" s="113">
        <v>7800</v>
      </c>
      <c r="G32" s="98">
        <v>59.5</v>
      </c>
      <c r="H32" s="114" t="s">
        <v>76</v>
      </c>
      <c r="I32" s="114" t="s">
        <v>76</v>
      </c>
      <c r="J32" s="113">
        <v>5312</v>
      </c>
      <c r="K32" s="98">
        <v>40.5</v>
      </c>
      <c r="L32" s="114" t="s">
        <v>14</v>
      </c>
      <c r="M32" s="114" t="s">
        <v>14</v>
      </c>
      <c r="N32" s="114" t="s">
        <v>76</v>
      </c>
      <c r="O32" s="114" t="s">
        <v>14</v>
      </c>
      <c r="P32" s="114" t="s">
        <v>14</v>
      </c>
      <c r="Q32" s="114" t="s">
        <v>14</v>
      </c>
    </row>
    <row r="33" spans="1:17" s="15" customFormat="1" ht="13.5" customHeight="1">
      <c r="A33" s="13">
        <v>2005</v>
      </c>
      <c r="B33" s="34" t="s">
        <v>71</v>
      </c>
      <c r="C33" s="34" t="s">
        <v>76</v>
      </c>
      <c r="D33" s="27" t="s">
        <v>73</v>
      </c>
      <c r="E33" s="27" t="s">
        <v>77</v>
      </c>
      <c r="F33" s="20">
        <v>7195.5550000000003</v>
      </c>
      <c r="G33" s="5">
        <v>61.8</v>
      </c>
      <c r="H33" s="27" t="s">
        <v>76</v>
      </c>
      <c r="I33" s="27" t="s">
        <v>76</v>
      </c>
      <c r="J33" s="20">
        <v>4439.0829999999996</v>
      </c>
      <c r="K33" s="5">
        <v>38.200000000000003</v>
      </c>
      <c r="L33" s="27" t="s">
        <v>14</v>
      </c>
      <c r="M33" s="27" t="s">
        <v>14</v>
      </c>
      <c r="N33" s="27" t="s">
        <v>76</v>
      </c>
      <c r="O33" s="27" t="s">
        <v>14</v>
      </c>
      <c r="P33" s="27" t="s">
        <v>14</v>
      </c>
      <c r="Q33" s="27" t="s">
        <v>14</v>
      </c>
    </row>
    <row r="34" spans="1:17" s="15" customFormat="1" ht="13.5" customHeight="1">
      <c r="A34" s="115">
        <v>2006</v>
      </c>
      <c r="B34" s="118" t="s">
        <v>71</v>
      </c>
      <c r="C34" s="118" t="s">
        <v>76</v>
      </c>
      <c r="D34" s="114" t="s">
        <v>73</v>
      </c>
      <c r="E34" s="114" t="s">
        <v>77</v>
      </c>
      <c r="F34" s="113">
        <v>4737.3360000000002</v>
      </c>
      <c r="G34" s="98">
        <v>56.9</v>
      </c>
      <c r="H34" s="114" t="s">
        <v>76</v>
      </c>
      <c r="I34" s="114" t="s">
        <v>76</v>
      </c>
      <c r="J34" s="113">
        <v>3581.4609999999998</v>
      </c>
      <c r="K34" s="98">
        <v>43.1</v>
      </c>
      <c r="L34" s="114" t="s">
        <v>14</v>
      </c>
      <c r="M34" s="114" t="s">
        <v>14</v>
      </c>
      <c r="N34" s="114" t="s">
        <v>76</v>
      </c>
      <c r="O34" s="114" t="s">
        <v>14</v>
      </c>
      <c r="P34" s="114" t="s">
        <v>14</v>
      </c>
      <c r="Q34" s="114" t="s">
        <v>14</v>
      </c>
    </row>
    <row r="35" spans="1:17" s="15" customFormat="1" ht="13.5" customHeight="1">
      <c r="A35" s="13">
        <v>2007</v>
      </c>
      <c r="B35" s="34" t="s">
        <v>71</v>
      </c>
      <c r="C35" s="34" t="s">
        <v>76</v>
      </c>
      <c r="D35" s="27" t="s">
        <v>73</v>
      </c>
      <c r="E35" s="27" t="s">
        <v>77</v>
      </c>
      <c r="F35" s="20">
        <v>4225.2929999999997</v>
      </c>
      <c r="G35" s="5">
        <v>57.93</v>
      </c>
      <c r="H35" s="27" t="s">
        <v>76</v>
      </c>
      <c r="I35" s="27" t="s">
        <v>76</v>
      </c>
      <c r="J35" s="20">
        <v>3068.6239999999998</v>
      </c>
      <c r="K35" s="5">
        <v>42.07</v>
      </c>
      <c r="L35" s="27" t="s">
        <v>14</v>
      </c>
      <c r="M35" s="27" t="s">
        <v>14</v>
      </c>
      <c r="N35" s="27" t="s">
        <v>76</v>
      </c>
      <c r="O35" s="27" t="s">
        <v>14</v>
      </c>
      <c r="P35" s="27" t="s">
        <v>14</v>
      </c>
      <c r="Q35" s="27" t="s">
        <v>14</v>
      </c>
    </row>
    <row r="36" spans="1:17" s="15" customFormat="1" ht="13.5" customHeight="1">
      <c r="A36" s="115">
        <v>2008</v>
      </c>
      <c r="B36" s="118" t="s">
        <v>71</v>
      </c>
      <c r="C36" s="118" t="s">
        <v>76</v>
      </c>
      <c r="D36" s="114" t="s">
        <v>73</v>
      </c>
      <c r="E36" s="114" t="s">
        <v>77</v>
      </c>
      <c r="F36" s="113">
        <v>4546.0619999999999</v>
      </c>
      <c r="G36" s="98">
        <v>57.77</v>
      </c>
      <c r="H36" s="114" t="s">
        <v>76</v>
      </c>
      <c r="I36" s="114" t="s">
        <v>76</v>
      </c>
      <c r="J36" s="113">
        <v>3323.3989999999999</v>
      </c>
      <c r="K36" s="98">
        <v>42.23</v>
      </c>
      <c r="L36" s="114" t="s">
        <v>14</v>
      </c>
      <c r="M36" s="114" t="s">
        <v>14</v>
      </c>
      <c r="N36" s="114" t="s">
        <v>76</v>
      </c>
      <c r="O36" s="114" t="s">
        <v>14</v>
      </c>
      <c r="P36" s="114" t="s">
        <v>14</v>
      </c>
      <c r="Q36" s="114" t="s">
        <v>14</v>
      </c>
    </row>
    <row r="37" spans="1:17" s="15" customFormat="1" ht="13.5" customHeight="1">
      <c r="A37" s="13">
        <v>2009</v>
      </c>
      <c r="B37" s="34" t="s">
        <v>71</v>
      </c>
      <c r="C37" s="34" t="s">
        <v>76</v>
      </c>
      <c r="D37" s="27" t="s">
        <v>73</v>
      </c>
      <c r="E37" s="27" t="s">
        <v>77</v>
      </c>
      <c r="F37" s="20">
        <v>2933.0509999999999</v>
      </c>
      <c r="G37" s="5">
        <v>57.6</v>
      </c>
      <c r="H37" s="27" t="s">
        <v>76</v>
      </c>
      <c r="I37" s="27" t="s">
        <v>76</v>
      </c>
      <c r="J37" s="20">
        <v>2159.1869999999999</v>
      </c>
      <c r="K37" s="5">
        <v>42.4</v>
      </c>
      <c r="L37" s="27" t="s">
        <v>14</v>
      </c>
      <c r="M37" s="27" t="s">
        <v>14</v>
      </c>
      <c r="N37" s="27" t="s">
        <v>76</v>
      </c>
      <c r="O37" s="27" t="s">
        <v>14</v>
      </c>
      <c r="P37" s="27" t="s">
        <v>14</v>
      </c>
      <c r="Q37" s="27" t="s">
        <v>14</v>
      </c>
    </row>
    <row r="38" spans="1:17" s="15" customFormat="1" ht="13.5" customHeight="1">
      <c r="A38" s="115">
        <v>2009</v>
      </c>
      <c r="B38" s="118" t="s">
        <v>71</v>
      </c>
      <c r="C38" s="118" t="s">
        <v>76</v>
      </c>
      <c r="D38" s="114" t="s">
        <v>73</v>
      </c>
      <c r="E38" s="114" t="s">
        <v>77</v>
      </c>
      <c r="F38" s="113">
        <v>2933.0509999999999</v>
      </c>
      <c r="G38" s="98">
        <v>57.6</v>
      </c>
      <c r="H38" s="114" t="s">
        <v>76</v>
      </c>
      <c r="I38" s="114" t="s">
        <v>76</v>
      </c>
      <c r="J38" s="113">
        <v>2159.1869999999999</v>
      </c>
      <c r="K38" s="98">
        <v>42.4</v>
      </c>
      <c r="L38" s="114" t="s">
        <v>14</v>
      </c>
      <c r="M38" s="114" t="s">
        <v>14</v>
      </c>
      <c r="N38" s="114" t="s">
        <v>76</v>
      </c>
      <c r="O38" s="114" t="s">
        <v>14</v>
      </c>
      <c r="P38" s="114" t="s">
        <v>14</v>
      </c>
      <c r="Q38" s="114" t="s">
        <v>14</v>
      </c>
    </row>
    <row r="39" spans="1:17" s="15" customFormat="1" ht="18.600000000000001" customHeight="1">
      <c r="A39" s="13">
        <v>2010</v>
      </c>
      <c r="B39" s="34" t="s">
        <v>71</v>
      </c>
      <c r="C39" s="34" t="s">
        <v>76</v>
      </c>
      <c r="D39" s="27" t="s">
        <v>73</v>
      </c>
      <c r="E39" s="27" t="s">
        <v>77</v>
      </c>
      <c r="F39" s="20">
        <v>2476.1419999999998</v>
      </c>
      <c r="G39" s="5">
        <v>64.2</v>
      </c>
      <c r="H39" s="27" t="s">
        <v>76</v>
      </c>
      <c r="I39" s="27" t="s">
        <v>76</v>
      </c>
      <c r="J39" s="20">
        <v>1379.931</v>
      </c>
      <c r="K39" s="5">
        <v>35.799999999999997</v>
      </c>
      <c r="L39" s="27" t="s">
        <v>14</v>
      </c>
      <c r="M39" s="27" t="s">
        <v>14</v>
      </c>
      <c r="N39" s="27" t="s">
        <v>76</v>
      </c>
      <c r="O39" s="27" t="s">
        <v>14</v>
      </c>
      <c r="P39" s="27" t="s">
        <v>14</v>
      </c>
      <c r="Q39" s="27" t="s">
        <v>14</v>
      </c>
    </row>
    <row r="40" spans="1:17" s="15" customFormat="1" ht="13.5" customHeight="1">
      <c r="A40" s="115">
        <v>2011</v>
      </c>
      <c r="B40" s="118" t="s">
        <v>71</v>
      </c>
      <c r="C40" s="118" t="s">
        <v>76</v>
      </c>
      <c r="D40" s="114" t="s">
        <v>73</v>
      </c>
      <c r="E40" s="114" t="s">
        <v>77</v>
      </c>
      <c r="F40" s="113">
        <v>2154.7469999999998</v>
      </c>
      <c r="G40" s="98">
        <v>82.1</v>
      </c>
      <c r="H40" s="114" t="s">
        <v>76</v>
      </c>
      <c r="I40" s="114" t="s">
        <v>76</v>
      </c>
      <c r="J40" s="113">
        <v>469.661</v>
      </c>
      <c r="K40" s="98">
        <v>17.899999999999999</v>
      </c>
      <c r="L40" s="114" t="s">
        <v>14</v>
      </c>
      <c r="M40" s="114" t="s">
        <v>14</v>
      </c>
      <c r="N40" s="114" t="s">
        <v>76</v>
      </c>
      <c r="O40" s="114" t="s">
        <v>14</v>
      </c>
      <c r="P40" s="114" t="s">
        <v>14</v>
      </c>
      <c r="Q40" s="114" t="s">
        <v>14</v>
      </c>
    </row>
    <row r="41" spans="1:17" s="15" customFormat="1" ht="13.5" customHeight="1">
      <c r="A41" s="13">
        <v>2012</v>
      </c>
      <c r="B41" s="34" t="s">
        <v>71</v>
      </c>
      <c r="C41" s="34" t="s">
        <v>76</v>
      </c>
      <c r="D41" s="27" t="s">
        <v>73</v>
      </c>
      <c r="E41" s="27" t="s">
        <v>77</v>
      </c>
      <c r="F41" s="77" t="s">
        <v>14</v>
      </c>
      <c r="G41" s="23" t="s">
        <v>14</v>
      </c>
      <c r="H41" s="27" t="s">
        <v>76</v>
      </c>
      <c r="I41" s="27" t="s">
        <v>76</v>
      </c>
      <c r="J41" s="77" t="s">
        <v>14</v>
      </c>
      <c r="K41" s="23" t="s">
        <v>14</v>
      </c>
      <c r="L41" s="27" t="s">
        <v>14</v>
      </c>
      <c r="M41" s="27" t="s">
        <v>14</v>
      </c>
      <c r="N41" s="27" t="s">
        <v>76</v>
      </c>
      <c r="O41" s="27" t="s">
        <v>14</v>
      </c>
      <c r="P41" s="27" t="s">
        <v>14</v>
      </c>
      <c r="Q41" s="27" t="s">
        <v>14</v>
      </c>
    </row>
    <row r="42" spans="1:17" s="15" customFormat="1" ht="13.5" customHeight="1">
      <c r="A42" s="115">
        <v>2013</v>
      </c>
      <c r="B42" s="118" t="s">
        <v>71</v>
      </c>
      <c r="C42" s="118" t="s">
        <v>76</v>
      </c>
      <c r="D42" s="114" t="s">
        <v>73</v>
      </c>
      <c r="E42" s="114" t="s">
        <v>77</v>
      </c>
      <c r="F42" s="120" t="s">
        <v>14</v>
      </c>
      <c r="G42" s="121" t="s">
        <v>14</v>
      </c>
      <c r="H42" s="114" t="s">
        <v>76</v>
      </c>
      <c r="I42" s="114" t="s">
        <v>76</v>
      </c>
      <c r="J42" s="120" t="s">
        <v>14</v>
      </c>
      <c r="K42" s="121" t="s">
        <v>14</v>
      </c>
      <c r="L42" s="114" t="s">
        <v>14</v>
      </c>
      <c r="M42" s="114" t="s">
        <v>14</v>
      </c>
      <c r="N42" s="114" t="s">
        <v>76</v>
      </c>
      <c r="O42" s="114" t="s">
        <v>14</v>
      </c>
      <c r="P42" s="114" t="s">
        <v>14</v>
      </c>
      <c r="Q42" s="114" t="s">
        <v>14</v>
      </c>
    </row>
    <row r="43" spans="1:17" s="15" customFormat="1" ht="13.5" customHeight="1">
      <c r="A43" s="13">
        <v>2014</v>
      </c>
      <c r="B43" s="34" t="s">
        <v>71</v>
      </c>
      <c r="C43" s="34" t="s">
        <v>76</v>
      </c>
      <c r="D43" s="27" t="s">
        <v>73</v>
      </c>
      <c r="E43" s="27" t="s">
        <v>77</v>
      </c>
      <c r="F43" s="77" t="s">
        <v>14</v>
      </c>
      <c r="G43" s="23" t="s">
        <v>14</v>
      </c>
      <c r="H43" s="27" t="s">
        <v>76</v>
      </c>
      <c r="I43" s="27" t="s">
        <v>76</v>
      </c>
      <c r="J43" s="77" t="s">
        <v>14</v>
      </c>
      <c r="K43" s="23" t="s">
        <v>14</v>
      </c>
      <c r="L43" s="27" t="s">
        <v>14</v>
      </c>
      <c r="M43" s="27" t="s">
        <v>14</v>
      </c>
      <c r="N43" s="27" t="s">
        <v>76</v>
      </c>
      <c r="O43" s="27" t="s">
        <v>14</v>
      </c>
      <c r="P43" s="27" t="s">
        <v>14</v>
      </c>
      <c r="Q43" s="27" t="s">
        <v>14</v>
      </c>
    </row>
    <row r="44" spans="1:17" s="15" customFormat="1" ht="13.5" customHeight="1">
      <c r="A44" s="117">
        <v>2015</v>
      </c>
      <c r="B44" s="118" t="s">
        <v>71</v>
      </c>
      <c r="C44" s="118" t="s">
        <v>76</v>
      </c>
      <c r="D44" s="118" t="s">
        <v>73</v>
      </c>
      <c r="E44" s="118" t="s">
        <v>77</v>
      </c>
      <c r="F44" s="333" t="s">
        <v>14</v>
      </c>
      <c r="G44" s="334" t="s">
        <v>14</v>
      </c>
      <c r="H44" s="118" t="s">
        <v>76</v>
      </c>
      <c r="I44" s="118" t="s">
        <v>76</v>
      </c>
      <c r="J44" s="333" t="s">
        <v>14</v>
      </c>
      <c r="K44" s="334" t="s">
        <v>14</v>
      </c>
      <c r="L44" s="118" t="s">
        <v>14</v>
      </c>
      <c r="M44" s="118" t="s">
        <v>14</v>
      </c>
      <c r="N44" s="118" t="s">
        <v>76</v>
      </c>
      <c r="O44" s="118" t="s">
        <v>14</v>
      </c>
      <c r="P44" s="118" t="s">
        <v>14</v>
      </c>
      <c r="Q44" s="118" t="s">
        <v>14</v>
      </c>
    </row>
    <row r="45" spans="1:17" s="15" customFormat="1" ht="13.5" customHeight="1">
      <c r="A45" s="401">
        <v>2016</v>
      </c>
      <c r="B45" s="447" t="s">
        <v>71</v>
      </c>
      <c r="C45" s="447" t="s">
        <v>76</v>
      </c>
      <c r="D45" s="447" t="s">
        <v>73</v>
      </c>
      <c r="E45" s="447" t="s">
        <v>77</v>
      </c>
      <c r="F45" s="448" t="s">
        <v>14</v>
      </c>
      <c r="G45" s="449" t="s">
        <v>14</v>
      </c>
      <c r="H45" s="447" t="s">
        <v>76</v>
      </c>
      <c r="I45" s="447" t="s">
        <v>76</v>
      </c>
      <c r="J45" s="448" t="s">
        <v>14</v>
      </c>
      <c r="K45" s="449" t="s">
        <v>14</v>
      </c>
      <c r="L45" s="447" t="s">
        <v>14</v>
      </c>
      <c r="M45" s="447" t="s">
        <v>14</v>
      </c>
      <c r="N45" s="447" t="s">
        <v>76</v>
      </c>
      <c r="O45" s="447" t="s">
        <v>14</v>
      </c>
      <c r="P45" s="447" t="s">
        <v>14</v>
      </c>
      <c r="Q45" s="447" t="s">
        <v>14</v>
      </c>
    </row>
    <row r="46" spans="1:17" s="15" customFormat="1" ht="13.5" customHeight="1" thickBot="1">
      <c r="A46" s="122">
        <v>2017</v>
      </c>
      <c r="B46" s="450" t="s">
        <v>71</v>
      </c>
      <c r="C46" s="450" t="s">
        <v>76</v>
      </c>
      <c r="D46" s="450" t="s">
        <v>73</v>
      </c>
      <c r="E46" s="450" t="s">
        <v>77</v>
      </c>
      <c r="F46" s="345" t="s">
        <v>14</v>
      </c>
      <c r="G46" s="451" t="s">
        <v>14</v>
      </c>
      <c r="H46" s="450" t="s">
        <v>76</v>
      </c>
      <c r="I46" s="450" t="s">
        <v>76</v>
      </c>
      <c r="J46" s="345" t="s">
        <v>14</v>
      </c>
      <c r="K46" s="451" t="s">
        <v>14</v>
      </c>
      <c r="L46" s="450" t="s">
        <v>14</v>
      </c>
      <c r="M46" s="450" t="s">
        <v>14</v>
      </c>
      <c r="N46" s="450" t="s">
        <v>76</v>
      </c>
      <c r="O46" s="450" t="s">
        <v>14</v>
      </c>
      <c r="P46" s="450" t="s">
        <v>14</v>
      </c>
      <c r="Q46" s="450" t="s">
        <v>14</v>
      </c>
    </row>
    <row r="47" spans="1:17" s="1" customFormat="1" ht="12.6" customHeight="1" thickTop="1">
      <c r="A47" s="33" t="s">
        <v>134</v>
      </c>
      <c r="B47" s="22"/>
      <c r="C47" s="33"/>
      <c r="D47" s="20"/>
      <c r="E47" s="20"/>
      <c r="F47" s="20"/>
      <c r="G47" s="20"/>
      <c r="H47" s="20"/>
      <c r="I47" s="20"/>
      <c r="J47" s="20"/>
      <c r="L47" s="20"/>
      <c r="M47" s="20"/>
    </row>
    <row r="48" spans="1:17" s="1" customFormat="1" ht="11.25" customHeight="1">
      <c r="A48" s="1" t="s">
        <v>135</v>
      </c>
      <c r="B48" s="20"/>
      <c r="C48" s="20"/>
      <c r="D48" s="20"/>
      <c r="E48" s="20"/>
      <c r="F48" s="20"/>
      <c r="G48" s="20"/>
      <c r="H48" s="20"/>
      <c r="I48" s="20"/>
      <c r="J48" s="20"/>
      <c r="L48" s="20"/>
      <c r="M48" s="20"/>
    </row>
    <row r="49" spans="1:17" s="1" customFormat="1" ht="12" thickBot="1">
      <c r="A49" s="82" t="s">
        <v>86</v>
      </c>
      <c r="B49" s="123"/>
      <c r="C49" s="123"/>
      <c r="D49" s="123"/>
      <c r="E49" s="123"/>
      <c r="F49" s="123"/>
      <c r="G49" s="123"/>
      <c r="H49" s="123"/>
      <c r="I49" s="123"/>
      <c r="J49" s="123"/>
      <c r="K49" s="84"/>
      <c r="L49" s="123"/>
      <c r="M49" s="123"/>
      <c r="N49" s="84"/>
      <c r="O49" s="84"/>
      <c r="P49" s="84"/>
      <c r="Q49" s="84"/>
    </row>
    <row r="50" spans="1:17" s="1" customFormat="1" ht="12" thickTop="1">
      <c r="A50" s="2"/>
      <c r="B50" s="20"/>
      <c r="C50" s="20"/>
      <c r="D50" s="20"/>
      <c r="E50" s="20"/>
      <c r="F50" s="20"/>
      <c r="G50" s="20"/>
      <c r="H50" s="20"/>
      <c r="I50" s="20"/>
      <c r="J50" s="20"/>
      <c r="L50" s="20"/>
      <c r="M50" s="20"/>
    </row>
    <row r="51" spans="1:17" s="1" customFormat="1" ht="11.25">
      <c r="A51" s="2"/>
      <c r="B51" s="20"/>
      <c r="C51" s="20"/>
      <c r="D51" s="20"/>
      <c r="E51" s="20"/>
      <c r="F51" s="20"/>
      <c r="G51" s="20"/>
      <c r="H51" s="20"/>
      <c r="I51" s="20"/>
      <c r="J51" s="20"/>
      <c r="L51" s="20"/>
      <c r="M51" s="20"/>
    </row>
    <row r="52" spans="1:17" s="1" customFormat="1" ht="11.25">
      <c r="A52" s="2"/>
      <c r="B52" s="20"/>
      <c r="C52" s="20"/>
      <c r="D52" s="20"/>
      <c r="E52" s="20"/>
      <c r="F52" s="20"/>
      <c r="G52" s="20"/>
      <c r="H52" s="20"/>
      <c r="I52" s="20"/>
      <c r="J52" s="20"/>
      <c r="L52" s="20"/>
      <c r="M52" s="20"/>
    </row>
    <row r="53" spans="1:17" s="1" customFormat="1" ht="11.25">
      <c r="A53" s="2"/>
      <c r="B53" s="20"/>
      <c r="C53" s="20"/>
      <c r="D53" s="20"/>
      <c r="E53" s="20"/>
      <c r="F53" s="20"/>
      <c r="G53" s="20"/>
      <c r="H53" s="20"/>
      <c r="I53" s="20"/>
      <c r="J53" s="20"/>
      <c r="L53" s="20"/>
      <c r="M53" s="20"/>
    </row>
    <row r="54" spans="1:17" s="1" customFormat="1" ht="11.25">
      <c r="A54" s="2"/>
      <c r="B54" s="20"/>
      <c r="C54" s="20"/>
      <c r="D54" s="20"/>
      <c r="E54" s="20"/>
      <c r="F54" s="20"/>
      <c r="G54" s="20"/>
      <c r="H54" s="20"/>
      <c r="I54" s="20"/>
      <c r="J54" s="20"/>
      <c r="L54" s="20"/>
      <c r="M54" s="20"/>
    </row>
    <row r="55" spans="1:17" s="1" customFormat="1" ht="11.25">
      <c r="A55" s="2"/>
      <c r="B55" s="20"/>
      <c r="C55" s="20"/>
      <c r="D55" s="20"/>
      <c r="E55" s="20"/>
      <c r="F55" s="20"/>
      <c r="G55" s="20"/>
      <c r="H55" s="20"/>
      <c r="I55" s="20"/>
      <c r="J55" s="20"/>
      <c r="L55" s="20"/>
      <c r="M55" s="20"/>
    </row>
    <row r="56" spans="1:17" s="1" customFormat="1" ht="11.25">
      <c r="A56" s="2"/>
      <c r="B56" s="20"/>
      <c r="C56" s="20"/>
      <c r="D56" s="20"/>
      <c r="E56" s="20"/>
      <c r="F56" s="20"/>
      <c r="G56" s="20"/>
      <c r="H56" s="20"/>
      <c r="I56" s="20"/>
      <c r="J56" s="20"/>
      <c r="L56" s="20"/>
      <c r="M56" s="20"/>
    </row>
    <row r="57" spans="1:17" s="1" customFormat="1" ht="11.25">
      <c r="A57" s="2"/>
      <c r="B57" s="20"/>
      <c r="C57" s="20"/>
      <c r="D57" s="20"/>
      <c r="E57" s="20"/>
      <c r="F57" s="20"/>
      <c r="G57" s="20"/>
      <c r="H57" s="20"/>
      <c r="I57" s="20"/>
      <c r="J57" s="20"/>
      <c r="L57" s="20"/>
      <c r="M57" s="20"/>
    </row>
    <row r="58" spans="1:17" s="1" customFormat="1" ht="11.25">
      <c r="A58" s="2"/>
      <c r="B58" s="20"/>
      <c r="C58" s="20"/>
      <c r="D58" s="20"/>
      <c r="E58" s="20"/>
      <c r="F58" s="20"/>
      <c r="G58" s="20"/>
      <c r="H58" s="20"/>
      <c r="I58" s="20"/>
      <c r="J58" s="20"/>
      <c r="L58" s="20"/>
      <c r="M58" s="20"/>
    </row>
    <row r="59" spans="1:17" s="1" customFormat="1" ht="11.25">
      <c r="A59" s="2"/>
      <c r="B59" s="20"/>
      <c r="C59" s="20"/>
      <c r="D59" s="20"/>
      <c r="E59" s="20"/>
      <c r="F59" s="20"/>
      <c r="G59" s="20"/>
      <c r="H59" s="20"/>
      <c r="I59" s="20"/>
      <c r="J59" s="20"/>
      <c r="L59" s="20"/>
      <c r="M59" s="20"/>
    </row>
    <row r="60" spans="1:17" s="1" customFormat="1" ht="11.25">
      <c r="A60" s="2"/>
      <c r="B60" s="20"/>
      <c r="C60" s="20"/>
      <c r="D60" s="20"/>
      <c r="E60" s="20"/>
      <c r="F60" s="20"/>
      <c r="G60" s="20"/>
      <c r="H60" s="20"/>
      <c r="I60" s="20"/>
      <c r="J60" s="20"/>
      <c r="L60" s="20"/>
      <c r="M60" s="20"/>
    </row>
    <row r="61" spans="1:17" s="1" customFormat="1" ht="11.25">
      <c r="A61" s="2"/>
      <c r="B61" s="20"/>
      <c r="C61" s="20"/>
      <c r="D61" s="20"/>
      <c r="E61" s="20"/>
      <c r="F61" s="20"/>
      <c r="G61" s="20"/>
      <c r="H61" s="20"/>
      <c r="I61" s="20"/>
      <c r="J61" s="20"/>
      <c r="L61" s="20"/>
      <c r="M61" s="20"/>
    </row>
    <row r="62" spans="1:17" s="1" customFormat="1" ht="11.25">
      <c r="A62" s="2"/>
      <c r="B62" s="20"/>
      <c r="C62" s="20"/>
      <c r="D62" s="20"/>
      <c r="E62" s="20"/>
      <c r="F62" s="20"/>
      <c r="G62" s="20"/>
      <c r="H62" s="20"/>
      <c r="I62" s="20"/>
      <c r="J62" s="20"/>
      <c r="L62" s="20"/>
      <c r="M62" s="20"/>
    </row>
    <row r="63" spans="1:17" s="1" customFormat="1" ht="11.25">
      <c r="A63" s="2"/>
      <c r="B63" s="20"/>
      <c r="C63" s="20"/>
      <c r="D63" s="20"/>
      <c r="E63" s="20"/>
      <c r="F63" s="20"/>
      <c r="G63" s="20"/>
      <c r="H63" s="20"/>
      <c r="I63" s="20"/>
      <c r="J63" s="20"/>
      <c r="L63" s="20"/>
      <c r="M63" s="20"/>
    </row>
    <row r="64" spans="1:17" s="1" customFormat="1" ht="11.25">
      <c r="A64" s="2"/>
      <c r="B64" s="20"/>
      <c r="C64" s="20"/>
      <c r="D64" s="20"/>
      <c r="E64" s="20"/>
      <c r="F64" s="20"/>
      <c r="G64" s="20"/>
      <c r="H64" s="20"/>
      <c r="I64" s="20"/>
      <c r="J64" s="20"/>
      <c r="L64" s="20"/>
      <c r="M64" s="20"/>
    </row>
    <row r="65" spans="1:13" s="1" customFormat="1" ht="11.25">
      <c r="A65" s="2"/>
      <c r="B65" s="20"/>
      <c r="C65" s="20"/>
      <c r="D65" s="20"/>
      <c r="E65" s="20"/>
      <c r="F65" s="20"/>
      <c r="G65" s="20"/>
      <c r="H65" s="20"/>
      <c r="I65" s="20"/>
      <c r="J65" s="20"/>
      <c r="L65" s="20"/>
      <c r="M65" s="20"/>
    </row>
    <row r="66" spans="1:13" s="1" customFormat="1" ht="11.25">
      <c r="A66" s="2"/>
      <c r="B66" s="20"/>
      <c r="C66" s="20"/>
      <c r="D66" s="20"/>
      <c r="E66" s="20"/>
      <c r="F66" s="20"/>
      <c r="G66" s="20"/>
      <c r="H66" s="20"/>
      <c r="I66" s="20"/>
      <c r="J66" s="20"/>
      <c r="L66" s="20"/>
      <c r="M66" s="20"/>
    </row>
    <row r="67" spans="1:13" s="1" customFormat="1" ht="11.25">
      <c r="A67" s="2"/>
      <c r="B67" s="20"/>
      <c r="C67" s="20"/>
      <c r="D67" s="20"/>
      <c r="E67" s="20"/>
      <c r="F67" s="20"/>
      <c r="G67" s="20"/>
      <c r="H67" s="20"/>
      <c r="I67" s="20"/>
      <c r="J67" s="20"/>
      <c r="L67" s="20"/>
      <c r="M67" s="20"/>
    </row>
    <row r="68" spans="1:13" s="1" customFormat="1" ht="11.25">
      <c r="A68" s="2"/>
      <c r="B68" s="20"/>
      <c r="C68" s="20"/>
      <c r="D68" s="20"/>
      <c r="E68" s="20"/>
      <c r="F68" s="20"/>
      <c r="G68" s="20"/>
      <c r="H68" s="20"/>
      <c r="I68" s="20"/>
      <c r="J68" s="20"/>
      <c r="L68" s="20"/>
      <c r="M68" s="20"/>
    </row>
    <row r="69" spans="1:13" s="1" customFormat="1" ht="11.25">
      <c r="A69" s="2"/>
      <c r="B69" s="20"/>
      <c r="C69" s="20"/>
      <c r="D69" s="20"/>
      <c r="E69" s="20"/>
      <c r="F69" s="20"/>
      <c r="G69" s="20"/>
      <c r="H69" s="20"/>
      <c r="I69" s="20"/>
      <c r="J69" s="20"/>
      <c r="L69" s="20"/>
      <c r="M69" s="20"/>
    </row>
    <row r="70" spans="1:13" s="1" customFormat="1" ht="11.25">
      <c r="A70" s="2"/>
      <c r="B70" s="20"/>
      <c r="C70" s="20"/>
      <c r="D70" s="20"/>
      <c r="E70" s="20"/>
      <c r="F70" s="20"/>
      <c r="G70" s="20"/>
      <c r="H70" s="20"/>
      <c r="I70" s="20"/>
      <c r="J70" s="20"/>
      <c r="L70" s="20"/>
      <c r="M70" s="20"/>
    </row>
    <row r="71" spans="1:13" s="1" customFormat="1" ht="11.25">
      <c r="A71" s="2"/>
      <c r="B71" s="20"/>
      <c r="C71" s="20"/>
      <c r="D71" s="20"/>
      <c r="E71" s="20"/>
      <c r="F71" s="20"/>
      <c r="G71" s="20"/>
      <c r="H71" s="20"/>
      <c r="I71" s="20"/>
      <c r="J71" s="20"/>
      <c r="L71" s="20"/>
      <c r="M71" s="20"/>
    </row>
    <row r="72" spans="1:13" s="1" customFormat="1" ht="11.25">
      <c r="A72" s="2"/>
      <c r="B72" s="20"/>
      <c r="C72" s="20"/>
      <c r="D72" s="20"/>
      <c r="E72" s="20"/>
      <c r="F72" s="20"/>
      <c r="G72" s="20"/>
      <c r="H72" s="20"/>
      <c r="I72" s="20"/>
      <c r="J72" s="20"/>
      <c r="L72" s="20"/>
      <c r="M72" s="20"/>
    </row>
    <row r="73" spans="1:13" s="1" customFormat="1" ht="11.25">
      <c r="A73" s="2"/>
      <c r="B73" s="20"/>
      <c r="C73" s="20"/>
      <c r="D73" s="20"/>
      <c r="E73" s="20"/>
      <c r="F73" s="20"/>
      <c r="G73" s="20"/>
      <c r="H73" s="20"/>
      <c r="I73" s="20"/>
      <c r="J73" s="20"/>
      <c r="L73" s="20"/>
      <c r="M73" s="20"/>
    </row>
    <row r="74" spans="1:13" s="1" customFormat="1" ht="11.25">
      <c r="A74" s="2"/>
      <c r="B74" s="20"/>
      <c r="C74" s="20"/>
      <c r="D74" s="20"/>
      <c r="E74" s="20"/>
      <c r="F74" s="20"/>
      <c r="G74" s="20"/>
      <c r="H74" s="20"/>
      <c r="I74" s="20"/>
      <c r="J74" s="20"/>
      <c r="L74" s="20"/>
      <c r="M74" s="20"/>
    </row>
    <row r="75" spans="1:13" s="1" customFormat="1" ht="11.25">
      <c r="A75" s="2"/>
      <c r="B75" s="20"/>
      <c r="C75" s="20"/>
      <c r="D75" s="20"/>
      <c r="E75" s="20"/>
      <c r="F75" s="20"/>
      <c r="G75" s="20"/>
      <c r="H75" s="20"/>
      <c r="I75" s="20"/>
      <c r="J75" s="20"/>
      <c r="L75" s="20"/>
      <c r="M75" s="20"/>
    </row>
    <row r="76" spans="1:13" s="1" customFormat="1" ht="11.25">
      <c r="A76" s="2"/>
      <c r="B76" s="20"/>
      <c r="C76" s="20"/>
      <c r="D76" s="20"/>
      <c r="E76" s="20"/>
      <c r="F76" s="20"/>
      <c r="G76" s="20"/>
      <c r="H76" s="20"/>
      <c r="I76" s="20"/>
      <c r="J76" s="20"/>
      <c r="L76" s="20"/>
      <c r="M76" s="20"/>
    </row>
    <row r="77" spans="1:13" s="1" customFormat="1" ht="11.25">
      <c r="A77" s="2"/>
      <c r="B77" s="20"/>
      <c r="C77" s="20"/>
      <c r="D77" s="20"/>
      <c r="E77" s="20"/>
      <c r="F77" s="20"/>
      <c r="G77" s="20"/>
      <c r="H77" s="20"/>
      <c r="I77" s="20"/>
      <c r="J77" s="20"/>
      <c r="L77" s="20"/>
      <c r="M77" s="20"/>
    </row>
    <row r="78" spans="1:13" s="1" customFormat="1" ht="11.25">
      <c r="A78" s="2"/>
      <c r="B78" s="20"/>
      <c r="C78" s="20"/>
      <c r="D78" s="20"/>
      <c r="E78" s="20"/>
      <c r="F78" s="20"/>
      <c r="G78" s="20"/>
      <c r="H78" s="20"/>
      <c r="I78" s="20"/>
      <c r="J78" s="20"/>
      <c r="L78" s="20"/>
      <c r="M78" s="20"/>
    </row>
    <row r="79" spans="1:13" s="1" customFormat="1" ht="11.25">
      <c r="A79" s="2"/>
      <c r="B79" s="20"/>
      <c r="C79" s="20"/>
      <c r="D79" s="20"/>
      <c r="E79" s="20"/>
      <c r="F79" s="20"/>
      <c r="G79" s="20"/>
      <c r="H79" s="20"/>
      <c r="I79" s="20"/>
      <c r="J79" s="20"/>
      <c r="L79" s="20"/>
      <c r="M79" s="20"/>
    </row>
    <row r="80" spans="1:13" s="1" customFormat="1" ht="11.25">
      <c r="A80" s="2"/>
      <c r="B80" s="5"/>
      <c r="C80" s="5"/>
      <c r="D80" s="5"/>
      <c r="E80" s="5"/>
      <c r="F80" s="5"/>
      <c r="G80" s="5"/>
      <c r="H80" s="5"/>
      <c r="I80" s="5"/>
      <c r="J80" s="5"/>
      <c r="L80" s="5"/>
      <c r="M80" s="5"/>
    </row>
    <row r="81" spans="1:13" s="1" customFormat="1" ht="11.25">
      <c r="A81" s="2"/>
      <c r="B81" s="5"/>
      <c r="C81" s="5"/>
      <c r="D81" s="5"/>
      <c r="E81" s="5"/>
      <c r="F81" s="5"/>
      <c r="G81" s="5"/>
      <c r="H81" s="5"/>
      <c r="I81" s="5"/>
      <c r="J81" s="5"/>
      <c r="L81" s="5"/>
      <c r="M81" s="5"/>
    </row>
    <row r="82" spans="1:13" s="1" customFormat="1" ht="11.25">
      <c r="A82" s="2"/>
      <c r="B82" s="5"/>
      <c r="C82" s="5"/>
      <c r="D82" s="5"/>
      <c r="E82" s="5"/>
      <c r="F82" s="5"/>
      <c r="G82" s="5"/>
      <c r="H82" s="5"/>
      <c r="I82" s="5"/>
      <c r="J82" s="5"/>
      <c r="L82" s="5"/>
      <c r="M82" s="5"/>
    </row>
    <row r="83" spans="1:13" s="1" customFormat="1" ht="11.25">
      <c r="A83" s="2"/>
      <c r="B83" s="5"/>
      <c r="C83" s="5"/>
      <c r="D83" s="5"/>
      <c r="E83" s="5"/>
      <c r="F83" s="5"/>
      <c r="G83" s="5"/>
      <c r="H83" s="5"/>
      <c r="I83" s="5"/>
      <c r="J83" s="5"/>
      <c r="L83" s="5"/>
      <c r="M83" s="5"/>
    </row>
    <row r="84" spans="1:13" s="1" customFormat="1" ht="11.25">
      <c r="A84" s="2"/>
      <c r="B84" s="5"/>
      <c r="C84" s="5"/>
      <c r="D84" s="5"/>
      <c r="E84" s="5"/>
      <c r="F84" s="5"/>
      <c r="G84" s="5"/>
      <c r="H84" s="5"/>
      <c r="I84" s="5"/>
      <c r="J84" s="5"/>
      <c r="L84" s="5"/>
      <c r="M84" s="5"/>
    </row>
    <row r="85" spans="1:13" s="1" customFormat="1" ht="11.25">
      <c r="A85" s="2"/>
      <c r="B85" s="5"/>
      <c r="C85" s="5"/>
      <c r="D85" s="5"/>
      <c r="E85" s="5"/>
      <c r="F85" s="5"/>
      <c r="G85" s="5"/>
      <c r="H85" s="5"/>
      <c r="I85" s="5"/>
      <c r="J85" s="5"/>
      <c r="L85" s="5"/>
      <c r="M85" s="5"/>
    </row>
    <row r="86" spans="1:13" s="1" customFormat="1" ht="11.25">
      <c r="A86" s="2"/>
      <c r="B86" s="5"/>
      <c r="C86" s="5"/>
      <c r="D86" s="5"/>
      <c r="E86" s="5"/>
      <c r="F86" s="5"/>
      <c r="G86" s="5"/>
      <c r="H86" s="5"/>
      <c r="I86" s="5"/>
      <c r="J86" s="5"/>
      <c r="L86" s="5"/>
      <c r="M86" s="5"/>
    </row>
    <row r="87" spans="1:13" s="1" customFormat="1" ht="11.25">
      <c r="A87" s="2"/>
      <c r="B87" s="5"/>
      <c r="C87" s="5"/>
      <c r="D87" s="5"/>
      <c r="E87" s="5"/>
      <c r="F87" s="5"/>
      <c r="G87" s="5"/>
      <c r="H87" s="5"/>
      <c r="I87" s="5"/>
      <c r="J87" s="5"/>
      <c r="L87" s="5"/>
      <c r="M87" s="5"/>
    </row>
    <row r="88" spans="1:13" s="1" customFormat="1" ht="11.25">
      <c r="A88" s="2"/>
      <c r="B88" s="5"/>
      <c r="C88" s="5"/>
      <c r="D88" s="5"/>
      <c r="E88" s="5"/>
      <c r="F88" s="5"/>
      <c r="G88" s="5"/>
      <c r="H88" s="5"/>
      <c r="I88" s="5"/>
      <c r="J88" s="5"/>
      <c r="L88" s="5"/>
      <c r="M88" s="5"/>
    </row>
    <row r="89" spans="1:13" s="1" customFormat="1" ht="11.25">
      <c r="A89" s="2"/>
      <c r="B89" s="5"/>
      <c r="C89" s="5"/>
      <c r="D89" s="5"/>
      <c r="E89" s="5"/>
      <c r="F89" s="5"/>
      <c r="G89" s="5"/>
      <c r="H89" s="5"/>
      <c r="I89" s="5"/>
      <c r="J89" s="5"/>
      <c r="L89" s="5"/>
      <c r="M89" s="5"/>
    </row>
    <row r="90" spans="1:13" s="1" customFormat="1" ht="11.25">
      <c r="A90" s="2"/>
      <c r="B90" s="5"/>
      <c r="C90" s="5"/>
      <c r="D90" s="5"/>
      <c r="E90" s="5"/>
      <c r="F90" s="5"/>
      <c r="G90" s="5"/>
      <c r="H90" s="5"/>
      <c r="I90" s="5"/>
      <c r="J90" s="5"/>
      <c r="L90" s="5"/>
      <c r="M90" s="5"/>
    </row>
    <row r="91" spans="1:13" s="1" customFormat="1" ht="11.25">
      <c r="A91" s="2"/>
      <c r="B91" s="5"/>
      <c r="C91" s="5"/>
      <c r="D91" s="5"/>
      <c r="E91" s="5"/>
      <c r="F91" s="5"/>
      <c r="G91" s="5"/>
      <c r="H91" s="5"/>
      <c r="I91" s="5"/>
      <c r="J91" s="5"/>
      <c r="L91" s="5"/>
      <c r="M91" s="5"/>
    </row>
    <row r="92" spans="1:13" s="1" customFormat="1" ht="11.25">
      <c r="A92" s="2"/>
      <c r="B92" s="5"/>
      <c r="C92" s="5"/>
      <c r="D92" s="5"/>
      <c r="E92" s="5"/>
      <c r="F92" s="5"/>
      <c r="G92" s="5"/>
      <c r="H92" s="5"/>
      <c r="I92" s="5"/>
      <c r="J92" s="5"/>
      <c r="L92" s="5"/>
      <c r="M92" s="5"/>
    </row>
    <row r="93" spans="1:13" s="1" customFormat="1" ht="11.25">
      <c r="A93" s="2"/>
      <c r="B93" s="5"/>
      <c r="C93" s="5"/>
      <c r="D93" s="5"/>
      <c r="E93" s="5"/>
      <c r="F93" s="5"/>
      <c r="G93" s="5"/>
      <c r="H93" s="5"/>
      <c r="I93" s="5"/>
      <c r="J93" s="5"/>
      <c r="L93" s="5"/>
      <c r="M93" s="5"/>
    </row>
    <row r="94" spans="1:13" s="1" customFormat="1" ht="11.25">
      <c r="A94" s="2"/>
      <c r="B94" s="5"/>
      <c r="C94" s="5"/>
      <c r="D94" s="5"/>
      <c r="E94" s="5"/>
      <c r="F94" s="5"/>
      <c r="G94" s="5"/>
      <c r="H94" s="5"/>
      <c r="I94" s="5"/>
      <c r="J94" s="5"/>
      <c r="L94" s="5"/>
      <c r="M94" s="5"/>
    </row>
    <row r="95" spans="1:13" s="1" customFormat="1" ht="11.25">
      <c r="A95" s="2"/>
      <c r="B95" s="5"/>
      <c r="C95" s="5"/>
      <c r="D95" s="5"/>
      <c r="E95" s="5"/>
      <c r="F95" s="5"/>
      <c r="G95" s="5"/>
      <c r="H95" s="5"/>
      <c r="I95" s="5"/>
      <c r="J95" s="5"/>
      <c r="L95" s="5"/>
      <c r="M95" s="5"/>
    </row>
    <row r="96" spans="1:13" s="1" customFormat="1" ht="11.25">
      <c r="A96" s="2"/>
      <c r="B96" s="5"/>
      <c r="C96" s="5"/>
      <c r="D96" s="5"/>
      <c r="E96" s="5"/>
      <c r="F96" s="5"/>
      <c r="G96" s="5"/>
      <c r="H96" s="5"/>
      <c r="I96" s="5"/>
      <c r="J96" s="5"/>
      <c r="L96" s="5"/>
      <c r="M96" s="5"/>
    </row>
    <row r="97" spans="1:13" s="1" customFormat="1" ht="11.25">
      <c r="A97" s="2"/>
      <c r="B97" s="5"/>
      <c r="C97" s="5"/>
      <c r="D97" s="5"/>
      <c r="E97" s="5"/>
      <c r="F97" s="5"/>
      <c r="G97" s="5"/>
      <c r="H97" s="5"/>
      <c r="I97" s="5"/>
      <c r="J97" s="5"/>
      <c r="L97" s="5"/>
      <c r="M97" s="5"/>
    </row>
    <row r="98" spans="1:13" s="1" customFormat="1" ht="11.25">
      <c r="A98" s="2"/>
      <c r="B98" s="5"/>
      <c r="C98" s="5"/>
      <c r="D98" s="5"/>
      <c r="E98" s="5"/>
      <c r="F98" s="5"/>
      <c r="G98" s="5"/>
      <c r="H98" s="5"/>
      <c r="I98" s="5"/>
      <c r="J98" s="5"/>
      <c r="L98" s="5"/>
      <c r="M98" s="5"/>
    </row>
    <row r="99" spans="1:13" s="1" customFormat="1" ht="11.25">
      <c r="A99" s="2"/>
      <c r="B99" s="5"/>
      <c r="C99" s="5"/>
      <c r="D99" s="5"/>
      <c r="E99" s="5"/>
      <c r="F99" s="5"/>
      <c r="G99" s="5"/>
      <c r="H99" s="5"/>
      <c r="I99" s="5"/>
      <c r="J99" s="5"/>
      <c r="L99" s="5"/>
      <c r="M99" s="5"/>
    </row>
    <row r="100" spans="1:13" s="1" customFormat="1" ht="11.25">
      <c r="A100" s="2"/>
      <c r="B100" s="5"/>
      <c r="C100" s="5"/>
      <c r="D100" s="5"/>
      <c r="E100" s="5"/>
      <c r="F100" s="5"/>
      <c r="G100" s="5"/>
      <c r="H100" s="5"/>
      <c r="I100" s="5"/>
      <c r="J100" s="5"/>
      <c r="L100" s="5"/>
      <c r="M100" s="5"/>
    </row>
    <row r="101" spans="1:13" s="1" customFormat="1" ht="11.25">
      <c r="A101" s="2"/>
      <c r="B101" s="5"/>
      <c r="C101" s="5"/>
      <c r="D101" s="5"/>
      <c r="E101" s="5"/>
      <c r="F101" s="5"/>
      <c r="G101" s="5"/>
      <c r="H101" s="5"/>
      <c r="I101" s="5"/>
      <c r="J101" s="5"/>
      <c r="L101" s="5"/>
      <c r="M101" s="5"/>
    </row>
    <row r="102" spans="1:13" s="1" customFormat="1" ht="11.25">
      <c r="A102" s="2"/>
      <c r="B102" s="5"/>
      <c r="C102" s="5"/>
      <c r="D102" s="5"/>
      <c r="E102" s="5"/>
      <c r="F102" s="5"/>
      <c r="G102" s="5"/>
      <c r="H102" s="5"/>
      <c r="I102" s="5"/>
      <c r="J102" s="5"/>
      <c r="L102" s="5"/>
      <c r="M102" s="5"/>
    </row>
    <row r="103" spans="1:13" s="1" customFormat="1" ht="11.25">
      <c r="A103" s="2"/>
      <c r="B103" s="5"/>
      <c r="C103" s="5"/>
      <c r="D103" s="5"/>
      <c r="E103" s="5"/>
      <c r="F103" s="5"/>
      <c r="G103" s="5"/>
      <c r="H103" s="5"/>
      <c r="I103" s="5"/>
      <c r="J103" s="5"/>
      <c r="L103" s="5"/>
      <c r="M103" s="5"/>
    </row>
    <row r="104" spans="1:13" s="1" customFormat="1" ht="11.25">
      <c r="A104" s="2"/>
      <c r="B104" s="5"/>
      <c r="C104" s="5"/>
      <c r="D104" s="5"/>
      <c r="E104" s="5"/>
      <c r="F104" s="5"/>
      <c r="G104" s="5"/>
      <c r="H104" s="5"/>
      <c r="I104" s="5"/>
      <c r="J104" s="5"/>
      <c r="L104" s="5"/>
      <c r="M104" s="5"/>
    </row>
    <row r="105" spans="1:13" s="1" customFormat="1" ht="11.25">
      <c r="A105" s="2"/>
      <c r="B105" s="5"/>
      <c r="C105" s="5"/>
      <c r="D105" s="5"/>
      <c r="E105" s="5"/>
      <c r="F105" s="5"/>
      <c r="G105" s="5"/>
      <c r="H105" s="5"/>
      <c r="I105" s="5"/>
      <c r="J105" s="5"/>
      <c r="L105" s="5"/>
      <c r="M105" s="5"/>
    </row>
    <row r="106" spans="1:13" s="1" customFormat="1" ht="11.25">
      <c r="A106" s="2"/>
      <c r="B106" s="5"/>
      <c r="C106" s="5"/>
      <c r="D106" s="5"/>
      <c r="E106" s="5"/>
      <c r="F106" s="5"/>
      <c r="G106" s="5"/>
      <c r="H106" s="5"/>
      <c r="I106" s="5"/>
      <c r="J106" s="5"/>
      <c r="L106" s="5"/>
      <c r="M106" s="5"/>
    </row>
    <row r="107" spans="1:13" s="1" customFormat="1" ht="11.25">
      <c r="A107" s="2"/>
      <c r="B107" s="5"/>
      <c r="C107" s="5"/>
      <c r="D107" s="5"/>
      <c r="E107" s="5"/>
      <c r="F107" s="5"/>
      <c r="G107" s="5"/>
      <c r="H107" s="5"/>
      <c r="I107" s="5"/>
      <c r="J107" s="5"/>
      <c r="L107" s="5"/>
      <c r="M107" s="5"/>
    </row>
    <row r="108" spans="1:13" s="1" customFormat="1" ht="11.25">
      <c r="A108" s="2"/>
      <c r="B108" s="5"/>
      <c r="C108" s="5"/>
      <c r="D108" s="5"/>
      <c r="E108" s="5"/>
      <c r="F108" s="5"/>
      <c r="G108" s="5"/>
      <c r="H108" s="5"/>
      <c r="I108" s="5"/>
      <c r="J108" s="5"/>
      <c r="L108" s="5"/>
      <c r="M108" s="5"/>
    </row>
    <row r="109" spans="1:13" s="1" customFormat="1" ht="11.25">
      <c r="A109" s="2"/>
      <c r="B109" s="5"/>
      <c r="C109" s="5"/>
      <c r="D109" s="5"/>
      <c r="E109" s="5"/>
      <c r="F109" s="5"/>
      <c r="G109" s="5"/>
      <c r="H109" s="5"/>
      <c r="I109" s="5"/>
      <c r="J109" s="5"/>
      <c r="L109" s="5"/>
      <c r="M109" s="5"/>
    </row>
    <row r="110" spans="1:13" s="1" customFormat="1" ht="11.25">
      <c r="A110" s="2"/>
      <c r="B110" s="5"/>
      <c r="C110" s="5"/>
      <c r="D110" s="5"/>
      <c r="E110" s="5"/>
      <c r="F110" s="5"/>
      <c r="G110" s="5"/>
      <c r="H110" s="5"/>
      <c r="I110" s="5"/>
      <c r="J110" s="5"/>
      <c r="L110" s="5"/>
      <c r="M110" s="5"/>
    </row>
    <row r="111" spans="1:13" s="1" customFormat="1" ht="11.25">
      <c r="A111" s="2"/>
      <c r="B111" s="5"/>
      <c r="C111" s="5"/>
      <c r="D111" s="5"/>
      <c r="E111" s="5"/>
      <c r="F111" s="5"/>
      <c r="G111" s="5"/>
      <c r="H111" s="5"/>
      <c r="I111" s="5"/>
      <c r="J111" s="5"/>
      <c r="L111" s="5"/>
      <c r="M111" s="5"/>
    </row>
    <row r="112" spans="1:13" s="1" customFormat="1" ht="11.25">
      <c r="A112" s="2"/>
      <c r="B112" s="5"/>
      <c r="C112" s="5"/>
      <c r="D112" s="5"/>
      <c r="E112" s="5"/>
      <c r="F112" s="5"/>
      <c r="G112" s="5"/>
      <c r="H112" s="5"/>
      <c r="I112" s="5"/>
      <c r="J112" s="5"/>
      <c r="L112" s="5"/>
      <c r="M112" s="5"/>
    </row>
    <row r="113" spans="1:13" s="1" customFormat="1" ht="11.25">
      <c r="A113" s="2"/>
      <c r="B113" s="5"/>
      <c r="C113" s="5"/>
      <c r="D113" s="5"/>
      <c r="E113" s="5"/>
      <c r="F113" s="5"/>
      <c r="G113" s="5"/>
      <c r="H113" s="5"/>
      <c r="I113" s="5"/>
      <c r="J113" s="5"/>
      <c r="L113" s="5"/>
      <c r="M113" s="5"/>
    </row>
    <row r="114" spans="1:13" s="1" customFormat="1" ht="11.25">
      <c r="A114" s="2"/>
      <c r="B114" s="5"/>
      <c r="C114" s="5"/>
      <c r="D114" s="5"/>
      <c r="E114" s="5"/>
      <c r="F114" s="5"/>
      <c r="G114" s="5"/>
      <c r="H114" s="5"/>
      <c r="I114" s="5"/>
      <c r="J114" s="5"/>
      <c r="L114" s="5"/>
      <c r="M114" s="5"/>
    </row>
    <row r="115" spans="1:13" s="1" customFormat="1" ht="11.25">
      <c r="A115" s="2"/>
      <c r="B115" s="5"/>
      <c r="C115" s="5"/>
      <c r="D115" s="5"/>
      <c r="E115" s="5"/>
      <c r="F115" s="5"/>
      <c r="G115" s="5"/>
      <c r="H115" s="5"/>
      <c r="I115" s="5"/>
      <c r="J115" s="5"/>
      <c r="L115" s="5"/>
      <c r="M115" s="5"/>
    </row>
    <row r="116" spans="1:13" s="1" customFormat="1" ht="11.25">
      <c r="A116" s="2"/>
      <c r="B116" s="5"/>
      <c r="C116" s="5"/>
      <c r="D116" s="5"/>
      <c r="E116" s="5"/>
      <c r="F116" s="5"/>
      <c r="G116" s="5"/>
      <c r="H116" s="5"/>
      <c r="I116" s="5"/>
      <c r="J116" s="5"/>
      <c r="L116" s="5"/>
      <c r="M116" s="5"/>
    </row>
    <row r="117" spans="1:13" s="1" customFormat="1" ht="11.25">
      <c r="A117" s="2"/>
      <c r="B117" s="5"/>
      <c r="C117" s="5"/>
      <c r="D117" s="5"/>
      <c r="E117" s="5"/>
      <c r="F117" s="5"/>
      <c r="G117" s="5"/>
      <c r="H117" s="5"/>
      <c r="I117" s="5"/>
      <c r="J117" s="5"/>
      <c r="L117" s="5"/>
      <c r="M117" s="5"/>
    </row>
    <row r="118" spans="1:13" s="1" customFormat="1" ht="11.25">
      <c r="A118" s="2"/>
      <c r="B118" s="5"/>
      <c r="C118" s="5"/>
      <c r="D118" s="5"/>
      <c r="E118" s="5"/>
      <c r="F118" s="5"/>
      <c r="G118" s="5"/>
      <c r="H118" s="5"/>
      <c r="I118" s="5"/>
      <c r="J118" s="5"/>
      <c r="L118" s="5"/>
      <c r="M118" s="5"/>
    </row>
    <row r="119" spans="1:13" s="1" customFormat="1" ht="11.25">
      <c r="A119" s="2"/>
      <c r="B119" s="5"/>
      <c r="C119" s="5"/>
      <c r="D119" s="5"/>
      <c r="E119" s="5"/>
      <c r="F119" s="5"/>
      <c r="G119" s="5"/>
      <c r="H119" s="5"/>
      <c r="I119" s="5"/>
      <c r="J119" s="5"/>
      <c r="L119" s="5"/>
      <c r="M119" s="5"/>
    </row>
    <row r="120" spans="1:13" s="1" customFormat="1" ht="11.25">
      <c r="A120" s="2"/>
      <c r="B120" s="5"/>
      <c r="C120" s="5"/>
      <c r="D120" s="5"/>
      <c r="E120" s="5"/>
      <c r="F120" s="5"/>
      <c r="G120" s="5"/>
      <c r="H120" s="5"/>
      <c r="I120" s="5"/>
      <c r="J120" s="5"/>
      <c r="L120" s="5"/>
      <c r="M120" s="5"/>
    </row>
    <row r="121" spans="1:13" s="1" customFormat="1" ht="11.25">
      <c r="A121" s="2"/>
      <c r="B121" s="5"/>
      <c r="C121" s="5"/>
      <c r="D121" s="5"/>
      <c r="E121" s="5"/>
      <c r="F121" s="5"/>
      <c r="G121" s="5"/>
      <c r="H121" s="5"/>
      <c r="I121" s="5"/>
      <c r="J121" s="5"/>
      <c r="L121" s="5"/>
      <c r="M121" s="5"/>
    </row>
    <row r="122" spans="1:13" s="1" customFormat="1" ht="11.25">
      <c r="A122" s="2"/>
      <c r="B122" s="5"/>
      <c r="C122" s="5"/>
      <c r="D122" s="5"/>
      <c r="E122" s="5"/>
      <c r="F122" s="5"/>
      <c r="G122" s="5"/>
      <c r="H122" s="5"/>
      <c r="I122" s="5"/>
      <c r="J122" s="5"/>
      <c r="L122" s="5"/>
      <c r="M122" s="5"/>
    </row>
    <row r="123" spans="1:13" s="1" customFormat="1" ht="11.25">
      <c r="A123" s="2"/>
      <c r="B123" s="5"/>
      <c r="C123" s="5"/>
      <c r="D123" s="5"/>
      <c r="E123" s="5"/>
      <c r="F123" s="5"/>
      <c r="G123" s="5"/>
      <c r="H123" s="5"/>
      <c r="I123" s="5"/>
      <c r="J123" s="5"/>
      <c r="L123" s="5"/>
      <c r="M123" s="5"/>
    </row>
    <row r="124" spans="1:13" s="1" customFormat="1" ht="11.25">
      <c r="A124" s="2"/>
      <c r="B124" s="5"/>
      <c r="C124" s="5"/>
      <c r="D124" s="5"/>
      <c r="E124" s="5"/>
      <c r="F124" s="5"/>
      <c r="G124" s="5"/>
      <c r="H124" s="5"/>
      <c r="I124" s="5"/>
      <c r="J124" s="5"/>
      <c r="L124" s="5"/>
      <c r="M124" s="5"/>
    </row>
    <row r="125" spans="1:13" s="1" customFormat="1" ht="11.25">
      <c r="A125" s="2"/>
      <c r="B125" s="5"/>
      <c r="C125" s="5"/>
      <c r="D125" s="5"/>
      <c r="E125" s="5"/>
      <c r="F125" s="5"/>
      <c r="G125" s="5"/>
      <c r="H125" s="5"/>
      <c r="I125" s="5"/>
      <c r="J125" s="5"/>
      <c r="L125" s="5"/>
      <c r="M125" s="5"/>
    </row>
    <row r="126" spans="1:13" s="1" customFormat="1" ht="11.25">
      <c r="A126" s="2"/>
      <c r="B126" s="5"/>
      <c r="C126" s="5"/>
      <c r="D126" s="5"/>
      <c r="E126" s="5"/>
      <c r="F126" s="5"/>
      <c r="G126" s="5"/>
      <c r="H126" s="5"/>
      <c r="I126" s="5"/>
      <c r="J126" s="5"/>
      <c r="L126" s="5"/>
      <c r="M126" s="5"/>
    </row>
    <row r="127" spans="1:13" s="1" customFormat="1" ht="11.25">
      <c r="A127" s="2"/>
      <c r="B127" s="5"/>
      <c r="C127" s="5"/>
      <c r="D127" s="5"/>
      <c r="E127" s="5"/>
      <c r="F127" s="5"/>
      <c r="G127" s="5"/>
      <c r="H127" s="5"/>
      <c r="I127" s="5"/>
      <c r="J127" s="5"/>
      <c r="L127" s="5"/>
      <c r="M127" s="5"/>
    </row>
    <row r="128" spans="1:13" s="1" customFormat="1" ht="11.25">
      <c r="A128" s="2"/>
      <c r="B128" s="5"/>
      <c r="C128" s="5"/>
      <c r="D128" s="5"/>
      <c r="E128" s="5"/>
      <c r="F128" s="5"/>
      <c r="G128" s="5"/>
      <c r="H128" s="5"/>
      <c r="I128" s="5"/>
      <c r="J128" s="5"/>
      <c r="L128" s="5"/>
      <c r="M128" s="5"/>
    </row>
    <row r="129" spans="1:13" s="1" customFormat="1" ht="11.25">
      <c r="A129" s="2"/>
      <c r="B129" s="5"/>
      <c r="C129" s="5"/>
      <c r="D129" s="5"/>
      <c r="E129" s="5"/>
      <c r="F129" s="5"/>
      <c r="G129" s="5"/>
      <c r="H129" s="5"/>
      <c r="I129" s="5"/>
      <c r="J129" s="5"/>
      <c r="L129" s="5"/>
      <c r="M129" s="5"/>
    </row>
    <row r="130" spans="1:13" s="1" customFormat="1" ht="11.25">
      <c r="A130" s="2"/>
      <c r="B130" s="5"/>
      <c r="C130" s="5"/>
      <c r="D130" s="5"/>
      <c r="E130" s="5"/>
      <c r="F130" s="5"/>
      <c r="G130" s="5"/>
      <c r="H130" s="5"/>
      <c r="I130" s="5"/>
      <c r="J130" s="5"/>
      <c r="L130" s="5"/>
      <c r="M130" s="5"/>
    </row>
    <row r="131" spans="1:13" s="1" customFormat="1" ht="11.25">
      <c r="A131" s="2"/>
      <c r="B131" s="5"/>
      <c r="C131" s="5"/>
      <c r="D131" s="5"/>
      <c r="E131" s="5"/>
      <c r="F131" s="5"/>
      <c r="G131" s="5"/>
      <c r="H131" s="5"/>
      <c r="I131" s="5"/>
      <c r="J131" s="5"/>
      <c r="L131" s="5"/>
      <c r="M131" s="5"/>
    </row>
    <row r="132" spans="1:13" s="1" customFormat="1" ht="11.25">
      <c r="A132" s="2"/>
      <c r="B132" s="5"/>
      <c r="C132" s="5"/>
      <c r="D132" s="5"/>
      <c r="E132" s="5"/>
      <c r="F132" s="5"/>
      <c r="G132" s="5"/>
      <c r="H132" s="5"/>
      <c r="I132" s="5"/>
      <c r="J132" s="5"/>
      <c r="L132" s="5"/>
      <c r="M132" s="5"/>
    </row>
    <row r="133" spans="1:13" s="1" customFormat="1" ht="11.25">
      <c r="A133" s="2"/>
      <c r="B133" s="5"/>
      <c r="C133" s="5"/>
      <c r="D133" s="5"/>
      <c r="E133" s="5"/>
      <c r="F133" s="5"/>
      <c r="G133" s="5"/>
      <c r="H133" s="5"/>
      <c r="I133" s="5"/>
      <c r="J133" s="5"/>
      <c r="L133" s="5"/>
      <c r="M133" s="5"/>
    </row>
    <row r="134" spans="1:13" s="1" customFormat="1" ht="11.25">
      <c r="A134" s="2"/>
      <c r="B134" s="5"/>
      <c r="C134" s="5"/>
      <c r="D134" s="5"/>
      <c r="E134" s="5"/>
      <c r="F134" s="5"/>
      <c r="G134" s="5"/>
      <c r="H134" s="5"/>
      <c r="I134" s="5"/>
      <c r="J134" s="5"/>
      <c r="L134" s="5"/>
      <c r="M134" s="5"/>
    </row>
    <row r="135" spans="1:13" s="1" customFormat="1" ht="11.25">
      <c r="A135" s="2"/>
      <c r="B135" s="5"/>
      <c r="C135" s="5"/>
      <c r="D135" s="5"/>
      <c r="E135" s="5"/>
      <c r="F135" s="5"/>
      <c r="G135" s="5"/>
      <c r="H135" s="5"/>
      <c r="I135" s="5"/>
      <c r="J135" s="5"/>
      <c r="L135" s="5"/>
      <c r="M135" s="5"/>
    </row>
    <row r="136" spans="1:13" s="1" customFormat="1" ht="11.25">
      <c r="A136" s="2"/>
      <c r="B136" s="5"/>
      <c r="C136" s="5"/>
      <c r="D136" s="5"/>
      <c r="E136" s="5"/>
      <c r="F136" s="5"/>
      <c r="G136" s="5"/>
      <c r="H136" s="5"/>
      <c r="I136" s="5"/>
      <c r="J136" s="5"/>
      <c r="L136" s="5"/>
      <c r="M136" s="5"/>
    </row>
    <row r="137" spans="1:13" s="1" customFormat="1" ht="11.25">
      <c r="A137" s="2"/>
      <c r="B137" s="5"/>
      <c r="C137" s="5"/>
      <c r="D137" s="5"/>
      <c r="E137" s="5"/>
      <c r="F137" s="5"/>
      <c r="G137" s="5"/>
      <c r="H137" s="5"/>
      <c r="I137" s="5"/>
      <c r="J137" s="5"/>
      <c r="L137" s="5"/>
      <c r="M137" s="5"/>
    </row>
    <row r="138" spans="1:13" s="1" customFormat="1" ht="11.25">
      <c r="A138" s="2"/>
      <c r="B138" s="5"/>
      <c r="C138" s="5"/>
      <c r="D138" s="5"/>
      <c r="E138" s="5"/>
      <c r="F138" s="5"/>
      <c r="G138" s="5"/>
      <c r="H138" s="5"/>
      <c r="I138" s="5"/>
      <c r="J138" s="5"/>
      <c r="L138" s="5"/>
      <c r="M138" s="5"/>
    </row>
    <row r="139" spans="1:13" s="1" customFormat="1" ht="11.25">
      <c r="A139" s="2"/>
      <c r="B139" s="5"/>
      <c r="C139" s="5"/>
      <c r="D139" s="5"/>
      <c r="E139" s="5"/>
      <c r="F139" s="5"/>
      <c r="G139" s="5"/>
      <c r="H139" s="5"/>
      <c r="I139" s="5"/>
      <c r="J139" s="5"/>
      <c r="L139" s="5"/>
      <c r="M139" s="5"/>
    </row>
    <row r="140" spans="1:13" s="1" customFormat="1" ht="11.25">
      <c r="A140" s="2"/>
      <c r="B140" s="5"/>
      <c r="C140" s="5"/>
      <c r="D140" s="5"/>
      <c r="E140" s="5"/>
      <c r="F140" s="5"/>
      <c r="G140" s="5"/>
      <c r="H140" s="5"/>
      <c r="I140" s="5"/>
      <c r="J140" s="5"/>
      <c r="L140" s="5"/>
      <c r="M140" s="5"/>
    </row>
    <row r="141" spans="1:13" s="1" customFormat="1" ht="11.25">
      <c r="A141" s="2"/>
      <c r="B141" s="5"/>
      <c r="C141" s="5"/>
      <c r="D141" s="5"/>
      <c r="E141" s="5"/>
      <c r="F141" s="5"/>
      <c r="G141" s="5"/>
      <c r="H141" s="5"/>
      <c r="I141" s="5"/>
      <c r="J141" s="5"/>
      <c r="L141" s="5"/>
      <c r="M141" s="5"/>
    </row>
    <row r="142" spans="1:13" s="1" customFormat="1" ht="11.25">
      <c r="A142" s="2"/>
      <c r="B142" s="5"/>
      <c r="C142" s="5"/>
      <c r="D142" s="5"/>
      <c r="E142" s="5"/>
      <c r="F142" s="5"/>
      <c r="G142" s="5"/>
      <c r="H142" s="5"/>
      <c r="I142" s="5"/>
      <c r="J142" s="5"/>
      <c r="L142" s="5"/>
      <c r="M142" s="5"/>
    </row>
    <row r="143" spans="1:13" s="1" customFormat="1" ht="11.25">
      <c r="A143" s="2"/>
      <c r="B143" s="5"/>
      <c r="C143" s="5"/>
      <c r="D143" s="5"/>
      <c r="E143" s="5"/>
      <c r="F143" s="5"/>
      <c r="G143" s="5"/>
      <c r="H143" s="5"/>
      <c r="I143" s="5"/>
      <c r="J143" s="5"/>
      <c r="L143" s="5"/>
      <c r="M143" s="5"/>
    </row>
    <row r="144" spans="1:13" s="1" customFormat="1" ht="11.25">
      <c r="A144" s="2"/>
      <c r="B144" s="5"/>
      <c r="C144" s="5"/>
      <c r="D144" s="5"/>
      <c r="E144" s="5"/>
      <c r="F144" s="5"/>
      <c r="G144" s="5"/>
      <c r="H144" s="5"/>
      <c r="I144" s="5"/>
      <c r="J144" s="5"/>
      <c r="L144" s="5"/>
      <c r="M144" s="5"/>
    </row>
    <row r="145" spans="1:13" s="1" customFormat="1" ht="11.25">
      <c r="A145" s="2"/>
      <c r="B145" s="5"/>
      <c r="C145" s="5"/>
      <c r="D145" s="5"/>
      <c r="E145" s="5"/>
      <c r="F145" s="5"/>
      <c r="G145" s="5"/>
      <c r="H145" s="5"/>
      <c r="I145" s="5"/>
      <c r="J145" s="5"/>
      <c r="L145" s="5"/>
      <c r="M145" s="5"/>
    </row>
    <row r="146" spans="1:13" s="1" customFormat="1" ht="11.25">
      <c r="A146" s="2"/>
      <c r="B146" s="5"/>
      <c r="C146" s="5"/>
      <c r="D146" s="5"/>
      <c r="E146" s="5"/>
      <c r="F146" s="5"/>
      <c r="G146" s="5"/>
      <c r="H146" s="5"/>
      <c r="I146" s="5"/>
      <c r="J146" s="5"/>
      <c r="L146" s="5"/>
      <c r="M146" s="5"/>
    </row>
    <row r="147" spans="1:13" s="1" customFormat="1" ht="11.25">
      <c r="A147" s="2"/>
      <c r="B147" s="5"/>
      <c r="C147" s="5"/>
      <c r="D147" s="5"/>
      <c r="E147" s="5"/>
      <c r="F147" s="5"/>
      <c r="G147" s="5"/>
      <c r="H147" s="5"/>
      <c r="I147" s="5"/>
      <c r="J147" s="5"/>
      <c r="L147" s="5"/>
      <c r="M147" s="5"/>
    </row>
    <row r="148" spans="1:13" s="1" customFormat="1" ht="11.25">
      <c r="A148" s="2"/>
      <c r="B148" s="5"/>
      <c r="C148" s="5"/>
      <c r="D148" s="5"/>
      <c r="E148" s="5"/>
      <c r="F148" s="5"/>
      <c r="G148" s="5"/>
      <c r="H148" s="5"/>
      <c r="I148" s="5"/>
      <c r="J148" s="5"/>
      <c r="L148" s="5"/>
      <c r="M148" s="5"/>
    </row>
    <row r="149" spans="1:13" s="1" customFormat="1" ht="11.25">
      <c r="A149" s="2"/>
      <c r="B149" s="5"/>
      <c r="C149" s="5"/>
      <c r="D149" s="5"/>
      <c r="E149" s="5"/>
      <c r="F149" s="5"/>
      <c r="G149" s="5"/>
      <c r="H149" s="5"/>
      <c r="I149" s="5"/>
      <c r="J149" s="5"/>
      <c r="L149" s="5"/>
      <c r="M149" s="5"/>
    </row>
    <row r="150" spans="1:13" s="1" customFormat="1" ht="11.25">
      <c r="A150" s="2"/>
      <c r="B150" s="5"/>
      <c r="C150" s="5"/>
      <c r="D150" s="5"/>
      <c r="E150" s="5"/>
      <c r="F150" s="5"/>
      <c r="G150" s="5"/>
      <c r="H150" s="5"/>
      <c r="I150" s="5"/>
      <c r="J150" s="5"/>
      <c r="L150" s="5"/>
      <c r="M150" s="5"/>
    </row>
    <row r="151" spans="1:13" s="1" customFormat="1" ht="11.25">
      <c r="A151" s="2"/>
      <c r="B151" s="5"/>
      <c r="C151" s="5"/>
      <c r="D151" s="5"/>
      <c r="E151" s="5"/>
      <c r="F151" s="5"/>
      <c r="G151" s="5"/>
      <c r="H151" s="5"/>
      <c r="I151" s="5"/>
      <c r="J151" s="5"/>
      <c r="L151" s="5"/>
      <c r="M151" s="5"/>
    </row>
    <row r="152" spans="1:13" s="1" customFormat="1" ht="11.25">
      <c r="A152" s="2"/>
      <c r="B152" s="5"/>
      <c r="C152" s="5"/>
      <c r="D152" s="5"/>
      <c r="E152" s="5"/>
      <c r="F152" s="5"/>
      <c r="G152" s="5"/>
      <c r="H152" s="5"/>
      <c r="I152" s="5"/>
      <c r="J152" s="5"/>
      <c r="L152" s="5"/>
      <c r="M152" s="5"/>
    </row>
    <row r="153" spans="1:13" s="1" customFormat="1" ht="11.25">
      <c r="A153" s="2"/>
      <c r="B153" s="5"/>
      <c r="C153" s="5"/>
      <c r="D153" s="5"/>
      <c r="E153" s="5"/>
      <c r="F153" s="5"/>
      <c r="G153" s="5"/>
      <c r="H153" s="5"/>
      <c r="I153" s="5"/>
      <c r="J153" s="5"/>
      <c r="L153" s="5"/>
      <c r="M153" s="5"/>
    </row>
    <row r="154" spans="1:13" s="1" customFormat="1" ht="11.25">
      <c r="A154" s="2"/>
      <c r="B154" s="5"/>
      <c r="C154" s="5"/>
      <c r="D154" s="5"/>
      <c r="E154" s="5"/>
      <c r="F154" s="5"/>
      <c r="G154" s="5"/>
      <c r="H154" s="5"/>
      <c r="I154" s="5"/>
      <c r="J154" s="5"/>
      <c r="L154" s="5"/>
      <c r="M154" s="5"/>
    </row>
    <row r="155" spans="1:13" s="1" customFormat="1" ht="11.25">
      <c r="A155" s="2"/>
      <c r="B155" s="5"/>
      <c r="C155" s="5"/>
      <c r="D155" s="5"/>
      <c r="E155" s="5"/>
      <c r="F155" s="5"/>
      <c r="G155" s="5"/>
      <c r="H155" s="5"/>
      <c r="I155" s="5"/>
      <c r="J155" s="5"/>
      <c r="L155" s="5"/>
      <c r="M155" s="5"/>
    </row>
    <row r="156" spans="1:13" s="1" customFormat="1" ht="11.25">
      <c r="A156" s="2"/>
      <c r="B156" s="5"/>
      <c r="C156" s="5"/>
      <c r="D156" s="5"/>
      <c r="E156" s="5"/>
      <c r="F156" s="5"/>
      <c r="G156" s="5"/>
      <c r="H156" s="5"/>
      <c r="I156" s="5"/>
      <c r="J156" s="5"/>
      <c r="L156" s="5"/>
      <c r="M156" s="5"/>
    </row>
    <row r="157" spans="1:13" s="1" customFormat="1" ht="11.25">
      <c r="A157" s="2"/>
      <c r="B157" s="5"/>
      <c r="C157" s="5"/>
      <c r="D157" s="5"/>
      <c r="E157" s="5"/>
      <c r="F157" s="5"/>
      <c r="G157" s="5"/>
      <c r="H157" s="5"/>
      <c r="I157" s="5"/>
      <c r="J157" s="5"/>
      <c r="L157" s="5"/>
      <c r="M157" s="5"/>
    </row>
    <row r="158" spans="1:13" s="1" customFormat="1" ht="11.25">
      <c r="A158" s="2"/>
      <c r="B158" s="5"/>
      <c r="C158" s="5"/>
      <c r="D158" s="5"/>
      <c r="E158" s="5"/>
      <c r="F158" s="5"/>
      <c r="G158" s="5"/>
      <c r="H158" s="5"/>
      <c r="I158" s="5"/>
      <c r="J158" s="5"/>
      <c r="L158" s="5"/>
      <c r="M158" s="5"/>
    </row>
    <row r="159" spans="1:13" s="1" customFormat="1" ht="11.25">
      <c r="A159" s="2"/>
      <c r="B159" s="5"/>
      <c r="C159" s="5"/>
      <c r="D159" s="5"/>
      <c r="E159" s="5"/>
      <c r="F159" s="5"/>
      <c r="G159" s="5"/>
      <c r="H159" s="5"/>
      <c r="I159" s="5"/>
      <c r="J159" s="5"/>
      <c r="L159" s="5"/>
      <c r="M159" s="5"/>
    </row>
    <row r="160" spans="1:13" s="1" customFormat="1" ht="11.25">
      <c r="A160" s="2"/>
      <c r="B160" s="5"/>
      <c r="C160" s="5"/>
      <c r="D160" s="5"/>
      <c r="E160" s="5"/>
      <c r="F160" s="5"/>
      <c r="G160" s="5"/>
      <c r="H160" s="5"/>
      <c r="I160" s="5"/>
      <c r="J160" s="5"/>
      <c r="L160" s="5"/>
      <c r="M160" s="5"/>
    </row>
    <row r="161" spans="1:13" s="1" customFormat="1" ht="11.25">
      <c r="A161" s="2"/>
      <c r="B161" s="5"/>
      <c r="C161" s="5"/>
      <c r="D161" s="5"/>
      <c r="E161" s="5"/>
      <c r="F161" s="5"/>
      <c r="G161" s="5"/>
      <c r="H161" s="5"/>
      <c r="I161" s="5"/>
      <c r="J161" s="5"/>
      <c r="L161" s="5"/>
      <c r="M161" s="5"/>
    </row>
    <row r="162" spans="1:13" s="1" customFormat="1" ht="11.25">
      <c r="A162" s="2"/>
      <c r="B162" s="5"/>
      <c r="C162" s="5"/>
      <c r="D162" s="5"/>
      <c r="E162" s="5"/>
      <c r="F162" s="5"/>
      <c r="G162" s="5"/>
      <c r="H162" s="5"/>
      <c r="I162" s="5"/>
      <c r="J162" s="5"/>
      <c r="L162" s="5"/>
      <c r="M162" s="5"/>
    </row>
    <row r="163" spans="1:13" s="1" customFormat="1" ht="11.25">
      <c r="A163" s="2"/>
      <c r="B163" s="5"/>
      <c r="C163" s="5"/>
      <c r="D163" s="5"/>
      <c r="E163" s="5"/>
      <c r="F163" s="5"/>
      <c r="G163" s="5"/>
      <c r="H163" s="5"/>
      <c r="I163" s="5"/>
      <c r="J163" s="5"/>
      <c r="L163" s="5"/>
      <c r="M163" s="5"/>
    </row>
    <row r="164" spans="1:13" s="1" customFormat="1" ht="11.25">
      <c r="A164" s="2"/>
      <c r="B164" s="5"/>
      <c r="C164" s="5"/>
      <c r="D164" s="5"/>
      <c r="E164" s="5"/>
      <c r="F164" s="5"/>
      <c r="G164" s="5"/>
      <c r="H164" s="5"/>
      <c r="I164" s="5"/>
      <c r="J164" s="5"/>
      <c r="L164" s="5"/>
      <c r="M164" s="5"/>
    </row>
    <row r="165" spans="1:13" s="1" customFormat="1" ht="11.25">
      <c r="A165" s="2"/>
      <c r="B165" s="5"/>
      <c r="C165" s="5"/>
      <c r="D165" s="5"/>
      <c r="E165" s="5"/>
      <c r="F165" s="5"/>
      <c r="G165" s="5"/>
      <c r="H165" s="5"/>
      <c r="I165" s="5"/>
      <c r="J165" s="5"/>
      <c r="L165" s="5"/>
      <c r="M165" s="5"/>
    </row>
    <row r="166" spans="1:13" s="1" customFormat="1" ht="11.25">
      <c r="A166" s="2"/>
      <c r="B166" s="5"/>
      <c r="C166" s="5"/>
      <c r="D166" s="5"/>
      <c r="E166" s="5"/>
      <c r="F166" s="5"/>
      <c r="G166" s="5"/>
      <c r="H166" s="5"/>
      <c r="I166" s="5"/>
      <c r="J166" s="5"/>
      <c r="L166" s="5"/>
      <c r="M166" s="5"/>
    </row>
    <row r="167" spans="1:13" s="1" customFormat="1" ht="11.25">
      <c r="A167" s="2"/>
      <c r="B167" s="5"/>
      <c r="C167" s="5"/>
      <c r="D167" s="5"/>
      <c r="E167" s="5"/>
      <c r="F167" s="5"/>
      <c r="G167" s="5"/>
      <c r="H167" s="5"/>
      <c r="I167" s="5"/>
      <c r="J167" s="5"/>
      <c r="L167" s="5"/>
      <c r="M167" s="5"/>
    </row>
    <row r="168" spans="1:13" s="1" customFormat="1" ht="11.25">
      <c r="A168" s="2"/>
      <c r="B168" s="5"/>
      <c r="C168" s="5"/>
      <c r="D168" s="5"/>
      <c r="E168" s="5"/>
      <c r="F168" s="5"/>
      <c r="G168" s="5"/>
      <c r="H168" s="5"/>
      <c r="I168" s="5"/>
      <c r="J168" s="5"/>
      <c r="L168" s="5"/>
      <c r="M168" s="5"/>
    </row>
    <row r="169" spans="1:13" s="1" customFormat="1" ht="11.25">
      <c r="A169" s="2"/>
      <c r="B169" s="5"/>
      <c r="C169" s="5"/>
      <c r="D169" s="5"/>
      <c r="E169" s="5"/>
      <c r="F169" s="5"/>
      <c r="G169" s="5"/>
      <c r="H169" s="5"/>
      <c r="I169" s="5"/>
      <c r="J169" s="5"/>
      <c r="L169" s="5"/>
      <c r="M169" s="5"/>
    </row>
    <row r="170" spans="1:13" s="1" customFormat="1" ht="11.25">
      <c r="A170" s="2"/>
      <c r="B170" s="5"/>
      <c r="C170" s="5"/>
      <c r="D170" s="5"/>
      <c r="E170" s="5"/>
      <c r="F170" s="5"/>
      <c r="G170" s="5"/>
      <c r="H170" s="5"/>
      <c r="I170" s="5"/>
      <c r="J170" s="5"/>
      <c r="L170" s="5"/>
      <c r="M170" s="5"/>
    </row>
    <row r="171" spans="1:13" s="1" customFormat="1" ht="11.25">
      <c r="A171" s="2"/>
      <c r="B171" s="5"/>
      <c r="C171" s="5"/>
      <c r="D171" s="5"/>
      <c r="E171" s="5"/>
      <c r="F171" s="5"/>
      <c r="G171" s="5"/>
      <c r="H171" s="5"/>
      <c r="I171" s="5"/>
      <c r="J171" s="5"/>
      <c r="L171" s="5"/>
      <c r="M171" s="5"/>
    </row>
    <row r="172" spans="1:13" s="1" customFormat="1" ht="11.25">
      <c r="A172" s="2"/>
      <c r="B172" s="5"/>
      <c r="C172" s="5"/>
      <c r="D172" s="5"/>
      <c r="E172" s="5"/>
      <c r="F172" s="5"/>
      <c r="G172" s="5"/>
      <c r="H172" s="5"/>
      <c r="I172" s="5"/>
      <c r="J172" s="5"/>
      <c r="L172" s="5"/>
      <c r="M172" s="5"/>
    </row>
    <row r="173" spans="1:13" s="1" customFormat="1" ht="11.25">
      <c r="A173" s="2"/>
      <c r="B173" s="5"/>
      <c r="C173" s="5"/>
      <c r="D173" s="5"/>
      <c r="E173" s="5"/>
      <c r="F173" s="5"/>
      <c r="G173" s="5"/>
      <c r="H173" s="5"/>
      <c r="I173" s="5"/>
      <c r="J173" s="5"/>
      <c r="L173" s="5"/>
      <c r="M173" s="5"/>
    </row>
    <row r="174" spans="1:13" s="1" customFormat="1" ht="11.25">
      <c r="A174" s="2"/>
      <c r="B174" s="5"/>
      <c r="C174" s="5"/>
      <c r="D174" s="5"/>
      <c r="E174" s="5"/>
      <c r="F174" s="5"/>
      <c r="G174" s="5"/>
      <c r="H174" s="5"/>
      <c r="I174" s="5"/>
      <c r="J174" s="5"/>
      <c r="L174" s="5"/>
      <c r="M174" s="5"/>
    </row>
    <row r="175" spans="1:13" s="1" customFormat="1" ht="11.25">
      <c r="A175" s="2"/>
      <c r="B175" s="5"/>
      <c r="C175" s="5"/>
      <c r="D175" s="5"/>
      <c r="E175" s="5"/>
      <c r="F175" s="5"/>
      <c r="G175" s="5"/>
      <c r="H175" s="5"/>
      <c r="I175" s="5"/>
      <c r="J175" s="5"/>
      <c r="L175" s="5"/>
      <c r="M175" s="5"/>
    </row>
    <row r="176" spans="1:13" s="1" customFormat="1" ht="11.25">
      <c r="A176" s="2"/>
      <c r="B176" s="5"/>
      <c r="C176" s="5"/>
      <c r="D176" s="5"/>
      <c r="E176" s="5"/>
      <c r="F176" s="5"/>
      <c r="G176" s="5"/>
      <c r="H176" s="5"/>
      <c r="I176" s="5"/>
      <c r="J176" s="5"/>
      <c r="L176" s="5"/>
      <c r="M176" s="5"/>
    </row>
    <row r="177" spans="1:13" s="1" customFormat="1" ht="11.25">
      <c r="A177" s="2"/>
      <c r="B177" s="5"/>
      <c r="C177" s="5"/>
      <c r="D177" s="5"/>
      <c r="E177" s="5"/>
      <c r="F177" s="5"/>
      <c r="G177" s="5"/>
      <c r="H177" s="5"/>
      <c r="I177" s="5"/>
      <c r="J177" s="5"/>
      <c r="L177" s="5"/>
      <c r="M177" s="5"/>
    </row>
    <row r="178" spans="1:13" s="1" customFormat="1" ht="11.25">
      <c r="A178" s="2"/>
      <c r="B178" s="5"/>
      <c r="C178" s="5"/>
      <c r="D178" s="5"/>
      <c r="E178" s="5"/>
      <c r="F178" s="5"/>
      <c r="G178" s="5"/>
      <c r="H178" s="5"/>
      <c r="I178" s="5"/>
      <c r="J178" s="5"/>
      <c r="L178" s="5"/>
      <c r="M178" s="5"/>
    </row>
    <row r="179" spans="1:13" s="1" customFormat="1" ht="11.25">
      <c r="A179" s="2"/>
      <c r="B179" s="5"/>
      <c r="C179" s="5"/>
      <c r="D179" s="5"/>
      <c r="E179" s="5"/>
      <c r="F179" s="5"/>
      <c r="G179" s="5"/>
      <c r="H179" s="5"/>
      <c r="I179" s="5"/>
      <c r="J179" s="5"/>
      <c r="L179" s="5"/>
      <c r="M179" s="5"/>
    </row>
  </sheetData>
  <customSheetViews>
    <customSheetView guid="{6A2866EB-7D49-11D3-A318-00A0C9C759EC}" showPageBreaks="1" printArea="1" showRuler="0">
      <pageMargins left="0.59055118110236227" right="0.59055118110236227" top="0.98425196850393704" bottom="0.39370078740157483" header="0.51181102362204722" footer="0.31496062992125984"/>
      <pageSetup paperSize="9" firstPageNumber="51" orientation="portrait" useFirstPageNumber="1" horizontalDpi="0" verticalDpi="300" r:id="rId1"/>
      <headerFooter alignWithMargins="0"/>
    </customSheetView>
  </customSheetViews>
  <mergeCells count="8">
    <mergeCell ref="L5:M5"/>
    <mergeCell ref="J5:K5"/>
    <mergeCell ref="N5:O5"/>
    <mergeCell ref="P5:Q5"/>
    <mergeCell ref="B5:C5"/>
    <mergeCell ref="D5:E5"/>
    <mergeCell ref="F5:G5"/>
    <mergeCell ref="H5:I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1" firstPageNumber="110" orientation="portrait" useFirstPageNumber="1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zoomScaleNormal="100" workbookViewId="0">
      <selection activeCell="D35" sqref="D35"/>
    </sheetView>
  </sheetViews>
  <sheetFormatPr baseColWidth="10" defaultColWidth="11.5703125" defaultRowHeight="11.25"/>
  <cols>
    <col min="1" max="1" width="50.28515625" style="267" customWidth="1"/>
    <col min="2" max="4" width="9" style="267" customWidth="1"/>
    <col min="5" max="5" width="12.42578125" style="267" customWidth="1"/>
    <col min="6" max="16384" width="11.5703125" style="267"/>
  </cols>
  <sheetData>
    <row r="1" spans="1:4" ht="23.25" customHeight="1">
      <c r="A1" s="231" t="s">
        <v>291</v>
      </c>
    </row>
    <row r="2" spans="1:4" s="276" customFormat="1" ht="9" customHeight="1" thickBot="1"/>
    <row r="3" spans="1:4" s="276" customFormat="1" ht="18.75" customHeight="1" thickTop="1" thickBot="1">
      <c r="A3" s="277" t="s">
        <v>141</v>
      </c>
      <c r="B3" s="278">
        <v>2015</v>
      </c>
      <c r="C3" s="278">
        <v>2016</v>
      </c>
      <c r="D3" s="278">
        <v>2017</v>
      </c>
    </row>
    <row r="4" spans="1:4" s="276" customFormat="1" ht="15.75" customHeight="1" thickTop="1">
      <c r="A4" s="465" t="s">
        <v>201</v>
      </c>
      <c r="B4" s="466">
        <f>199112.672+825.737</f>
        <v>199938.40899999999</v>
      </c>
      <c r="C4" s="466">
        <v>208751</v>
      </c>
      <c r="D4" s="466">
        <v>212240.33549296</v>
      </c>
    </row>
    <row r="5" spans="1:4" ht="13.5" customHeight="1">
      <c r="A5" s="467" t="s">
        <v>249</v>
      </c>
      <c r="B5" s="468">
        <v>9933.1</v>
      </c>
      <c r="C5" s="468">
        <v>12304.812</v>
      </c>
      <c r="D5" s="468">
        <v>19205.844321420002</v>
      </c>
    </row>
    <row r="6" spans="1:4">
      <c r="A6" s="469" t="s">
        <v>250</v>
      </c>
      <c r="B6" s="470">
        <v>20530.178100999998</v>
      </c>
      <c r="C6" s="470">
        <v>20918.383999999998</v>
      </c>
      <c r="D6" s="470">
        <v>21720.388999999999</v>
      </c>
    </row>
    <row r="7" spans="1:4">
      <c r="A7" s="467" t="s">
        <v>251</v>
      </c>
      <c r="B7" s="468">
        <v>5266.25</v>
      </c>
      <c r="C7" s="468">
        <v>5266.25</v>
      </c>
      <c r="D7" s="468">
        <v>5266.25</v>
      </c>
    </row>
    <row r="8" spans="1:4">
      <c r="A8" s="471" t="s">
        <v>279</v>
      </c>
      <c r="B8" s="472">
        <v>1447</v>
      </c>
      <c r="C8" s="472">
        <v>1523</v>
      </c>
      <c r="D8" s="472">
        <v>1594</v>
      </c>
    </row>
    <row r="9" spans="1:4">
      <c r="A9" s="473" t="s">
        <v>252</v>
      </c>
      <c r="B9" s="474">
        <v>3780.8240000000001</v>
      </c>
      <c r="C9" s="474">
        <v>3605.299</v>
      </c>
      <c r="D9" s="474">
        <v>3379.57</v>
      </c>
    </row>
    <row r="10" spans="1:4">
      <c r="A10" s="471" t="s">
        <v>253</v>
      </c>
      <c r="B10" s="472">
        <v>11875.312</v>
      </c>
      <c r="C10" s="472">
        <v>11117.712</v>
      </c>
      <c r="D10" s="472">
        <v>9431.83</v>
      </c>
    </row>
    <row r="11" spans="1:4">
      <c r="A11" s="473" t="s">
        <v>280</v>
      </c>
      <c r="B11" s="474">
        <v>15331.254306729999</v>
      </c>
      <c r="C11" s="474">
        <f>19685.68</f>
        <v>19685.68</v>
      </c>
      <c r="D11" s="474">
        <v>10667.99</v>
      </c>
    </row>
    <row r="12" spans="1:4">
      <c r="A12" s="471" t="s">
        <v>207</v>
      </c>
      <c r="B12" s="472">
        <v>94.443767829999999</v>
      </c>
      <c r="C12" s="472">
        <v>96.978999999999999</v>
      </c>
      <c r="D12" s="472">
        <v>98.325000000000003</v>
      </c>
    </row>
    <row r="13" spans="1:4">
      <c r="A13" s="467" t="s">
        <v>254</v>
      </c>
      <c r="B13" s="468">
        <v>24.816282560000001</v>
      </c>
      <c r="C13" s="468">
        <v>22.344999999999999</v>
      </c>
      <c r="D13" s="468">
        <v>21.542999999999999</v>
      </c>
    </row>
    <row r="14" spans="1:4">
      <c r="A14" s="469" t="s">
        <v>255</v>
      </c>
      <c r="B14" s="470">
        <v>68.862398420000005</v>
      </c>
      <c r="C14" s="470">
        <v>89.971000000000004</v>
      </c>
      <c r="D14" s="470">
        <v>89.421999999999997</v>
      </c>
    </row>
    <row r="15" spans="1:4">
      <c r="A15" s="467" t="s">
        <v>256</v>
      </c>
      <c r="B15" s="468">
        <v>1.4999999999999999E-2</v>
      </c>
      <c r="C15" s="468">
        <v>1.4999999999999999E-2</v>
      </c>
      <c r="D15" s="468">
        <v>1.4999999999999999E-2</v>
      </c>
    </row>
    <row r="16" spans="1:4">
      <c r="A16" s="469" t="s">
        <v>257</v>
      </c>
      <c r="B16" s="470">
        <v>2912.6179999999999</v>
      </c>
      <c r="C16" s="470">
        <v>2482.11</v>
      </c>
      <c r="D16" s="470">
        <v>8354.4339999999993</v>
      </c>
    </row>
    <row r="17" spans="1:5">
      <c r="A17" s="467" t="s">
        <v>258</v>
      </c>
      <c r="B17" s="468">
        <v>1876.6</v>
      </c>
      <c r="C17" s="468">
        <v>1846</v>
      </c>
      <c r="D17" s="468">
        <v>1838</v>
      </c>
    </row>
    <row r="18" spans="1:5">
      <c r="A18" s="469" t="s">
        <v>202</v>
      </c>
      <c r="B18" s="470">
        <v>1194.376</v>
      </c>
      <c r="C18" s="470">
        <v>12440.03</v>
      </c>
      <c r="D18" s="470">
        <v>23562.18</v>
      </c>
    </row>
    <row r="19" spans="1:5">
      <c r="A19" s="473" t="s">
        <v>259</v>
      </c>
      <c r="B19" s="474">
        <v>12358.571599999999</v>
      </c>
      <c r="C19" s="474">
        <v>13898.999</v>
      </c>
      <c r="D19" s="474">
        <v>14868.164000000001</v>
      </c>
    </row>
    <row r="20" spans="1:5">
      <c r="A20" s="475" t="s">
        <v>260</v>
      </c>
      <c r="B20" s="476">
        <f>B4+B5+B6+B7+B8+B9+B10+B11+B12+B13+B14+B15+B16-B17-B18-B19</f>
        <v>255773.53525654002</v>
      </c>
      <c r="C20" s="476">
        <f>C4+C5+C6+C7+C8+C9+C10+C11+C12+C13+C14+C15+C16-C17-C18-C19</f>
        <v>257678.52799999993</v>
      </c>
      <c r="D20" s="476">
        <f>D4+D5+D6+D7+D8+D9+D10+D11+D12+D13+D14+D15+D16-D17-D18-D19</f>
        <v>251801.60381438007</v>
      </c>
    </row>
    <row r="21" spans="1:5" ht="15" customHeight="1">
      <c r="A21" s="477" t="s">
        <v>206</v>
      </c>
      <c r="B21" s="478">
        <v>12052.33609422</v>
      </c>
      <c r="C21" s="478">
        <v>13407.206194109996</v>
      </c>
      <c r="D21" s="478">
        <v>14326.708000000001</v>
      </c>
      <c r="E21" s="500"/>
    </row>
    <row r="22" spans="1:5" ht="13.5" customHeight="1">
      <c r="A22" s="479" t="s">
        <v>265</v>
      </c>
      <c r="B22" s="480">
        <v>1938.72</v>
      </c>
      <c r="C22" s="480">
        <v>952.46799999999996</v>
      </c>
      <c r="D22" s="480">
        <v>836.86900000000003</v>
      </c>
      <c r="E22" s="500"/>
    </row>
    <row r="23" spans="1:5">
      <c r="A23" s="481" t="s">
        <v>266</v>
      </c>
      <c r="B23" s="482">
        <v>47.994999999999997</v>
      </c>
      <c r="C23" s="482">
        <v>42.701999999999998</v>
      </c>
      <c r="D23" s="482">
        <v>39.750999999999998</v>
      </c>
    </row>
    <row r="24" spans="1:5">
      <c r="A24" s="479" t="s">
        <v>238</v>
      </c>
      <c r="B24" s="480">
        <v>11883.268048749998</v>
      </c>
      <c r="C24" s="480">
        <v>11960.9007</v>
      </c>
      <c r="D24" s="480">
        <v>11299.225</v>
      </c>
    </row>
    <row r="25" spans="1:5">
      <c r="A25" s="483" t="s">
        <v>226</v>
      </c>
      <c r="B25" s="484">
        <v>2198.4250000000002</v>
      </c>
      <c r="C25" s="484">
        <v>2192.6930000000002</v>
      </c>
      <c r="D25" s="484">
        <v>1717.3669999999997</v>
      </c>
    </row>
    <row r="26" spans="1:5">
      <c r="A26" s="265" t="s">
        <v>228</v>
      </c>
      <c r="B26" s="265">
        <v>317.01600000000002</v>
      </c>
      <c r="C26" s="265">
        <v>331.67099999999999</v>
      </c>
      <c r="D26" s="265">
        <v>356.024</v>
      </c>
    </row>
    <row r="27" spans="1:5">
      <c r="A27" s="266" t="s">
        <v>229</v>
      </c>
      <c r="B27" s="266">
        <v>1305.1199999999999</v>
      </c>
      <c r="C27" s="266">
        <v>1303.441</v>
      </c>
      <c r="D27" s="266">
        <v>1305.107</v>
      </c>
    </row>
    <row r="28" spans="1:5">
      <c r="A28" s="265" t="s">
        <v>230</v>
      </c>
      <c r="B28" s="265">
        <v>503.81</v>
      </c>
      <c r="C28" s="265">
        <v>503.18200000000002</v>
      </c>
      <c r="D28" s="265">
        <v>3.1320000000000001</v>
      </c>
    </row>
    <row r="29" spans="1:5">
      <c r="A29" s="266" t="s">
        <v>231</v>
      </c>
      <c r="B29" s="484">
        <v>68.498000000000005</v>
      </c>
      <c r="C29" s="484">
        <v>44.734999999999999</v>
      </c>
      <c r="D29" s="484">
        <v>45.503999999999998</v>
      </c>
    </row>
    <row r="30" spans="1:5">
      <c r="A30" s="265" t="s">
        <v>232</v>
      </c>
      <c r="B30" s="265">
        <v>3.9809999999999999</v>
      </c>
      <c r="C30" s="265">
        <v>9.6639999999999997</v>
      </c>
      <c r="D30" s="265">
        <v>7.6</v>
      </c>
    </row>
    <row r="31" spans="1:5">
      <c r="A31" s="483" t="s">
        <v>227</v>
      </c>
      <c r="B31" s="484">
        <v>1709.62019594</v>
      </c>
      <c r="C31" s="484">
        <v>1692.335</v>
      </c>
      <c r="D31" s="484">
        <v>1682.3130000000001</v>
      </c>
    </row>
    <row r="32" spans="1:5">
      <c r="A32" s="265" t="s">
        <v>233</v>
      </c>
      <c r="B32" s="265">
        <v>454.78899999999999</v>
      </c>
      <c r="C32" s="265">
        <v>451.65499999999997</v>
      </c>
      <c r="D32" s="265">
        <v>427.76499999999999</v>
      </c>
    </row>
    <row r="33" spans="1:4">
      <c r="A33" s="266" t="s">
        <v>234</v>
      </c>
      <c r="B33" s="266">
        <v>146.87119594000001</v>
      </c>
      <c r="C33" s="266">
        <v>135.32599999999999</v>
      </c>
      <c r="D33" s="266">
        <v>130.86799999999999</v>
      </c>
    </row>
    <row r="34" spans="1:4">
      <c r="A34" s="265" t="s">
        <v>235</v>
      </c>
      <c r="B34" s="265">
        <v>310.72000000000003</v>
      </c>
      <c r="C34" s="265">
        <v>301.64999999999998</v>
      </c>
      <c r="D34" s="265">
        <v>285.63099999999997</v>
      </c>
    </row>
    <row r="35" spans="1:4">
      <c r="A35" s="266" t="s">
        <v>236</v>
      </c>
      <c r="B35" s="266">
        <v>637.24</v>
      </c>
      <c r="C35" s="266">
        <v>640.03300000000002</v>
      </c>
      <c r="D35" s="266">
        <v>674.88099999999997</v>
      </c>
    </row>
    <row r="36" spans="1:4">
      <c r="A36" s="265" t="s">
        <v>237</v>
      </c>
      <c r="B36" s="265">
        <v>160</v>
      </c>
      <c r="C36" s="265">
        <v>163.67099999999999</v>
      </c>
      <c r="D36" s="265">
        <v>163.16800000000001</v>
      </c>
    </row>
    <row r="37" spans="1:4">
      <c r="A37" s="481" t="s">
        <v>239</v>
      </c>
      <c r="B37" s="485">
        <v>405.04531300000002</v>
      </c>
      <c r="C37" s="485">
        <v>665.92663700000003</v>
      </c>
      <c r="D37" s="485">
        <v>140.86699999999999</v>
      </c>
    </row>
    <row r="38" spans="1:4">
      <c r="A38" s="479" t="s">
        <v>240</v>
      </c>
      <c r="B38" s="486">
        <v>5489.5379999999996</v>
      </c>
      <c r="C38" s="486">
        <v>4909.0919999999996</v>
      </c>
      <c r="D38" s="486">
        <v>5068.5079999999998</v>
      </c>
    </row>
    <row r="39" spans="1:4">
      <c r="A39" s="483" t="s">
        <v>202</v>
      </c>
      <c r="B39" s="485">
        <v>192.63898433</v>
      </c>
      <c r="C39" s="485">
        <v>182.98099999999999</v>
      </c>
      <c r="D39" s="485">
        <v>175</v>
      </c>
    </row>
    <row r="40" spans="1:4">
      <c r="A40" s="487" t="s">
        <v>261</v>
      </c>
      <c r="B40" s="488">
        <f>B21+B22+B23+B24+B37-B38-B39</f>
        <v>20645.187471639998</v>
      </c>
      <c r="C40" s="488">
        <f>C21+C22+C23+C24+C37-C38-C39</f>
        <v>21937.130531109997</v>
      </c>
      <c r="D40" s="488">
        <f>D21+D22+D23+D24+D37-D38-D39</f>
        <v>21399.911999999997</v>
      </c>
    </row>
    <row r="41" spans="1:4" ht="14.25" customHeight="1">
      <c r="A41" s="477" t="s">
        <v>242</v>
      </c>
      <c r="B41" s="478">
        <v>4817.3050000000003</v>
      </c>
      <c r="C41" s="478">
        <v>4938.0320000000002</v>
      </c>
      <c r="D41" s="478">
        <v>4996.277</v>
      </c>
    </row>
    <row r="42" spans="1:4" ht="15" customHeight="1">
      <c r="A42" s="487" t="s">
        <v>205</v>
      </c>
      <c r="B42" s="488">
        <v>5441</v>
      </c>
      <c r="C42" s="488">
        <v>6000.6803183500006</v>
      </c>
      <c r="D42" s="488">
        <v>6411.2702929999996</v>
      </c>
    </row>
    <row r="43" spans="1:4" ht="13.5" customHeight="1">
      <c r="A43" s="481" t="s">
        <v>247</v>
      </c>
      <c r="B43" s="482">
        <v>897</v>
      </c>
      <c r="C43" s="482">
        <v>854.07600000000002</v>
      </c>
      <c r="D43" s="482">
        <v>805.06899999999996</v>
      </c>
    </row>
    <row r="44" spans="1:4">
      <c r="A44" s="265" t="s">
        <v>246</v>
      </c>
      <c r="B44" s="486">
        <v>469.42700000000002</v>
      </c>
      <c r="C44" s="486">
        <v>454.762</v>
      </c>
      <c r="D44" s="486">
        <v>439.363</v>
      </c>
    </row>
    <row r="45" spans="1:4">
      <c r="A45" s="266" t="s">
        <v>301</v>
      </c>
      <c r="B45" s="482">
        <v>232.47399999999999</v>
      </c>
      <c r="C45" s="482">
        <v>200.05199999999999</v>
      </c>
      <c r="D45" s="482">
        <v>160.28899999999999</v>
      </c>
    </row>
    <row r="46" spans="1:4">
      <c r="A46" s="479" t="s">
        <v>243</v>
      </c>
      <c r="B46" s="486">
        <v>283.02</v>
      </c>
      <c r="C46" s="486">
        <v>286.95230400000003</v>
      </c>
      <c r="D46" s="486">
        <v>268.01400000000001</v>
      </c>
    </row>
    <row r="47" spans="1:4">
      <c r="A47" s="477" t="s">
        <v>204</v>
      </c>
      <c r="B47" s="478">
        <f t="shared" ref="B47:D47" si="0">B42+B43+B46</f>
        <v>6621.02</v>
      </c>
      <c r="C47" s="478">
        <f t="shared" si="0"/>
        <v>7141.708622350001</v>
      </c>
      <c r="D47" s="478">
        <f t="shared" si="0"/>
        <v>7484.3532929999992</v>
      </c>
    </row>
    <row r="48" spans="1:4" ht="13.5" customHeight="1">
      <c r="A48" s="489" t="s">
        <v>203</v>
      </c>
      <c r="B48" s="480">
        <v>465.87</v>
      </c>
      <c r="C48" s="480">
        <v>469.10300000000001</v>
      </c>
      <c r="D48" s="480">
        <v>479.18700000000001</v>
      </c>
    </row>
    <row r="49" spans="1:4">
      <c r="A49" s="483" t="s">
        <v>281</v>
      </c>
      <c r="B49" s="482">
        <v>2979.895</v>
      </c>
      <c r="C49" s="482">
        <v>2991.2350000000001</v>
      </c>
      <c r="D49" s="482">
        <v>2842.2220000000002</v>
      </c>
    </row>
    <row r="50" spans="1:4">
      <c r="A50" s="479" t="s">
        <v>244</v>
      </c>
      <c r="B50" s="480">
        <v>30.38</v>
      </c>
      <c r="C50" s="480">
        <v>29.31</v>
      </c>
      <c r="D50" s="480">
        <v>14.0759813</v>
      </c>
    </row>
    <row r="51" spans="1:4">
      <c r="A51" s="481" t="s">
        <v>202</v>
      </c>
      <c r="B51" s="482">
        <v>642.25099999999998</v>
      </c>
      <c r="C51" s="482">
        <v>602.41700000000003</v>
      </c>
      <c r="D51" s="482">
        <v>510.70600000000002</v>
      </c>
    </row>
    <row r="52" spans="1:4">
      <c r="A52" s="487" t="s">
        <v>270</v>
      </c>
      <c r="B52" s="488">
        <f>B41+B47+B48+B49-B50-B51</f>
        <v>14211.459000000003</v>
      </c>
      <c r="C52" s="488">
        <f>C41+C47+C48+C49-C50-C51</f>
        <v>14908.351622350001</v>
      </c>
      <c r="D52" s="488">
        <f>D41+D47+D48+D49-D50-D51</f>
        <v>15277.257311699997</v>
      </c>
    </row>
    <row r="53" spans="1:4" ht="13.5" customHeight="1">
      <c r="A53" s="490" t="s">
        <v>262</v>
      </c>
      <c r="B53" s="491">
        <v>1280.321825</v>
      </c>
      <c r="C53" s="491">
        <v>1321.1949999999999</v>
      </c>
      <c r="D53" s="491">
        <v>1186.796</v>
      </c>
    </row>
    <row r="54" spans="1:4" ht="18.75" customHeight="1">
      <c r="A54" s="475" t="s">
        <v>263</v>
      </c>
      <c r="B54" s="476">
        <f t="shared" ref="B54:D54" si="1">B20+B40+B52+B53</f>
        <v>291910.50355318002</v>
      </c>
      <c r="C54" s="476">
        <f t="shared" si="1"/>
        <v>295845.20515345992</v>
      </c>
      <c r="D54" s="476">
        <f t="shared" si="1"/>
        <v>289665.56912608002</v>
      </c>
    </row>
    <row r="55" spans="1:4" ht="15.75" customHeight="1" thickBot="1">
      <c r="A55" s="492" t="s">
        <v>264</v>
      </c>
      <c r="B55" s="493">
        <v>84.8</v>
      </c>
      <c r="C55" s="493">
        <v>83</v>
      </c>
      <c r="D55" s="493">
        <v>78.3</v>
      </c>
    </row>
    <row r="56" spans="1:4" ht="12" thickTop="1">
      <c r="A56" s="267" t="s">
        <v>245</v>
      </c>
    </row>
    <row r="57" spans="1:4">
      <c r="A57" s="267" t="s">
        <v>241</v>
      </c>
    </row>
    <row r="58" spans="1:4">
      <c r="A58" s="267" t="s">
        <v>298</v>
      </c>
    </row>
    <row r="59" spans="1:4">
      <c r="A59" s="267" t="s">
        <v>299</v>
      </c>
    </row>
    <row r="60" spans="1:4">
      <c r="A60" s="267" t="s">
        <v>300</v>
      </c>
    </row>
    <row r="61" spans="1:4" ht="12" thickBot="1">
      <c r="A61" s="494" t="s">
        <v>200</v>
      </c>
      <c r="B61" s="495"/>
      <c r="C61" s="495"/>
      <c r="D61" s="495"/>
    </row>
    <row r="62" spans="1:4" ht="6" customHeight="1" thickTop="1"/>
  </sheetData>
  <pageMargins left="0.70866141732283472" right="0.70866141732283472" top="0.78740157480314965" bottom="0.78740157480314965" header="0.31496062992125984" footer="0.31496062992125984"/>
  <pageSetup paperSize="9" scale="99" firstPageNumber="111" orientation="portrait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showGridLines="0" topLeftCell="A16" zoomScaleNormal="100" workbookViewId="0">
      <selection activeCell="O19" sqref="O19"/>
    </sheetView>
  </sheetViews>
  <sheetFormatPr baseColWidth="10" defaultColWidth="11.42578125" defaultRowHeight="10.5" customHeight="1"/>
  <cols>
    <col min="1" max="1" width="19.140625" style="9" customWidth="1"/>
    <col min="2" max="2" width="16.85546875" style="3" hidden="1" customWidth="1"/>
    <col min="3" max="10" width="7" style="3" customWidth="1"/>
    <col min="11" max="12" width="6.85546875" style="3" customWidth="1"/>
    <col min="16" max="16384" width="11.42578125" style="3"/>
  </cols>
  <sheetData>
    <row r="1" spans="1:13" s="68" customFormat="1" ht="21.75" customHeight="1">
      <c r="A1" s="64" t="s">
        <v>130</v>
      </c>
      <c r="J1" s="525"/>
    </row>
    <row r="2" spans="1:13" s="68" customFormat="1" ht="7.5" customHeight="1">
      <c r="A2" s="64"/>
    </row>
    <row r="3" spans="1:13" s="68" customFormat="1" ht="14.25" customHeight="1">
      <c r="A3" s="69" t="s">
        <v>108</v>
      </c>
    </row>
    <row r="4" spans="1:13" ht="3.75" customHeight="1" thickBot="1">
      <c r="A4" s="10"/>
    </row>
    <row r="5" spans="1:13" s="109" customFormat="1" ht="17.25" customHeight="1" thickTop="1" thickBot="1">
      <c r="A5" s="108"/>
      <c r="B5" s="108" t="e">
        <f>#REF!</f>
        <v>#REF!</v>
      </c>
      <c r="C5" s="108">
        <v>2008</v>
      </c>
      <c r="D5" s="108">
        <v>2009</v>
      </c>
      <c r="E5" s="108">
        <v>2010</v>
      </c>
      <c r="F5" s="108">
        <v>2011</v>
      </c>
      <c r="G5" s="108">
        <v>2012</v>
      </c>
      <c r="H5" s="108">
        <v>2013</v>
      </c>
      <c r="I5" s="108">
        <v>2014</v>
      </c>
      <c r="J5" s="108">
        <v>2015</v>
      </c>
      <c r="K5" s="108">
        <v>2016</v>
      </c>
      <c r="L5" s="108" t="s">
        <v>317</v>
      </c>
    </row>
    <row r="6" spans="1:13" s="1" customFormat="1" ht="14.25" customHeight="1" thickTop="1">
      <c r="A6" s="17" t="s">
        <v>60</v>
      </c>
      <c r="B6" s="274" t="e">
        <f>#REF!</f>
        <v>#REF!</v>
      </c>
      <c r="C6" s="274">
        <v>206.8</v>
      </c>
      <c r="D6" s="274">
        <v>206.8</v>
      </c>
      <c r="E6" s="274">
        <v>231.5</v>
      </c>
      <c r="F6" s="274">
        <v>251.5</v>
      </c>
      <c r="G6" s="274">
        <v>265.5</v>
      </c>
      <c r="H6" s="274">
        <v>275</v>
      </c>
      <c r="I6" s="274">
        <v>278</v>
      </c>
      <c r="J6" s="274">
        <v>278</v>
      </c>
      <c r="K6" s="274">
        <v>276</v>
      </c>
      <c r="L6" s="274">
        <v>274</v>
      </c>
    </row>
    <row r="7" spans="1:13" s="1" customFormat="1" ht="10.9" customHeight="1">
      <c r="A7" s="87" t="s">
        <v>29</v>
      </c>
      <c r="B7" s="120" t="e">
        <f>#REF!</f>
        <v>#REF!</v>
      </c>
      <c r="C7" s="120">
        <v>990.03399999999999</v>
      </c>
      <c r="D7" s="120">
        <v>1159.0170000000001</v>
      </c>
      <c r="E7" s="120">
        <v>1341.4390000000001</v>
      </c>
      <c r="F7" s="120">
        <v>1506.0783999999999</v>
      </c>
      <c r="G7" s="120">
        <v>1542.5029999999999</v>
      </c>
      <c r="H7" s="120">
        <v>1626.8979999999999</v>
      </c>
      <c r="I7" s="120">
        <v>1714.277</v>
      </c>
      <c r="J7" s="120">
        <v>1907.652</v>
      </c>
      <c r="K7" s="120">
        <v>3007.89</v>
      </c>
      <c r="L7" s="120">
        <v>2640.0010609999999</v>
      </c>
    </row>
    <row r="8" spans="1:13" s="1" customFormat="1" ht="11.25">
      <c r="A8" s="17" t="s">
        <v>30</v>
      </c>
      <c r="B8" s="274" t="e">
        <f>#REF!</f>
        <v>#REF!</v>
      </c>
      <c r="C8" s="274">
        <v>2557.1990000000001</v>
      </c>
      <c r="D8" s="274">
        <v>3270.9879999999998</v>
      </c>
      <c r="E8" s="274">
        <v>4135.7939999999999</v>
      </c>
      <c r="F8" s="274">
        <v>3647.212</v>
      </c>
      <c r="G8" s="274">
        <v>3503.8020000000001</v>
      </c>
      <c r="H8" s="274">
        <v>3477.2820000000002</v>
      </c>
      <c r="I8" s="274">
        <v>3533.2059999999997</v>
      </c>
      <c r="J8" s="274">
        <v>3714.3980000000001</v>
      </c>
      <c r="K8" s="274">
        <v>3904.3649999999998</v>
      </c>
      <c r="L8" s="274">
        <v>4640.6953290000001</v>
      </c>
    </row>
    <row r="9" spans="1:13" s="1" customFormat="1" ht="11.25">
      <c r="A9" s="87" t="s">
        <v>31</v>
      </c>
      <c r="B9" s="170" t="s">
        <v>28</v>
      </c>
      <c r="C9" s="170" t="s">
        <v>28</v>
      </c>
      <c r="D9" s="120">
        <v>92</v>
      </c>
      <c r="E9" s="120">
        <v>165.4</v>
      </c>
      <c r="F9" s="120">
        <v>222</v>
      </c>
      <c r="G9" s="120">
        <v>321</v>
      </c>
      <c r="H9" s="120">
        <v>425</v>
      </c>
      <c r="I9" s="120">
        <v>410</v>
      </c>
      <c r="J9" s="120">
        <v>397</v>
      </c>
      <c r="K9" s="120">
        <v>382</v>
      </c>
      <c r="L9" s="120">
        <v>368</v>
      </c>
    </row>
    <row r="10" spans="1:13" s="1" customFormat="1" ht="11.25">
      <c r="A10" s="17" t="s">
        <v>32</v>
      </c>
      <c r="B10" s="274" t="e">
        <f>#REF!</f>
        <v>#REF!</v>
      </c>
      <c r="C10" s="274">
        <v>521.22400000000005</v>
      </c>
      <c r="D10" s="274">
        <v>550.31499999999994</v>
      </c>
      <c r="E10" s="274">
        <v>777.85799999999995</v>
      </c>
      <c r="F10" s="274">
        <v>2129.297</v>
      </c>
      <c r="G10" s="274">
        <v>2456.5259999999998</v>
      </c>
      <c r="H10" s="274">
        <v>1283.769</v>
      </c>
      <c r="I10" s="274">
        <v>1290.3140000000001</v>
      </c>
      <c r="J10" s="274">
        <v>1393.643</v>
      </c>
      <c r="K10" s="274">
        <v>1933.0319999999999</v>
      </c>
      <c r="L10" s="274">
        <v>1684.2139999999999</v>
      </c>
    </row>
    <row r="11" spans="1:13" s="1" customFormat="1" ht="11.25">
      <c r="A11" s="87" t="s">
        <v>35</v>
      </c>
      <c r="B11" s="120" t="e">
        <f>#REF!</f>
        <v>#REF!</v>
      </c>
      <c r="C11" s="120">
        <v>442.34399999999999</v>
      </c>
      <c r="D11" s="120">
        <v>988.44</v>
      </c>
      <c r="E11" s="120">
        <v>1343.492</v>
      </c>
      <c r="F11" s="120">
        <v>1595.8636000000001</v>
      </c>
      <c r="G11" s="120">
        <v>1560.682</v>
      </c>
      <c r="H11" s="120">
        <v>1904.067</v>
      </c>
      <c r="I11" s="120">
        <v>2869.3449999999998</v>
      </c>
      <c r="J11" s="120">
        <v>3324.377</v>
      </c>
      <c r="K11" s="120">
        <v>3454.3290000000002</v>
      </c>
      <c r="L11" s="120">
        <v>4143.1540000000005</v>
      </c>
    </row>
    <row r="12" spans="1:13" s="1" customFormat="1" ht="10.15" customHeight="1">
      <c r="A12" s="17" t="s">
        <v>33</v>
      </c>
      <c r="B12" s="274" t="e">
        <f>#REF!</f>
        <v>#REF!</v>
      </c>
      <c r="C12" s="274">
        <v>168</v>
      </c>
      <c r="D12" s="274">
        <v>174.5</v>
      </c>
      <c r="E12" s="274">
        <v>234.03</v>
      </c>
      <c r="F12" s="274">
        <v>266.06</v>
      </c>
      <c r="G12" s="274">
        <v>221</v>
      </c>
      <c r="H12" s="274">
        <v>180.83</v>
      </c>
      <c r="I12" s="274">
        <v>140.66</v>
      </c>
      <c r="J12" s="274">
        <v>110.49</v>
      </c>
      <c r="K12" s="274">
        <v>81.510000000000005</v>
      </c>
      <c r="L12" s="274">
        <v>156.34</v>
      </c>
    </row>
    <row r="13" spans="1:13" s="1" customFormat="1" ht="10.15" customHeight="1">
      <c r="A13" s="87" t="s">
        <v>34</v>
      </c>
      <c r="B13" s="120" t="e">
        <f>#REF!</f>
        <v>#REF!</v>
      </c>
      <c r="C13" s="120">
        <v>72.712999999999994</v>
      </c>
      <c r="D13" s="120">
        <v>72.712999999999994</v>
      </c>
      <c r="E13" s="120">
        <v>95.78</v>
      </c>
      <c r="F13" s="120">
        <v>113.095</v>
      </c>
      <c r="G13" s="120">
        <v>112.095</v>
      </c>
      <c r="H13" s="120">
        <v>102.797</v>
      </c>
      <c r="I13" s="120">
        <v>102.014</v>
      </c>
      <c r="J13" s="120">
        <v>101.511</v>
      </c>
      <c r="K13" s="120">
        <v>100.06</v>
      </c>
      <c r="L13" s="120">
        <v>98.938733999999997</v>
      </c>
      <c r="M13" s="20"/>
    </row>
    <row r="14" spans="1:13" s="1" customFormat="1" ht="12.75" customHeight="1">
      <c r="A14" s="17" t="s">
        <v>320</v>
      </c>
      <c r="B14" s="274" t="e">
        <f>#REF!</f>
        <v>#REF!</v>
      </c>
      <c r="C14" s="274">
        <v>1460.06</v>
      </c>
      <c r="D14" s="274">
        <v>1874.0700000000002</v>
      </c>
      <c r="E14" s="274">
        <v>3070.4540000000002</v>
      </c>
      <c r="F14" s="274">
        <v>4027.377</v>
      </c>
      <c r="G14" s="274">
        <v>4349.7328029</v>
      </c>
      <c r="H14" s="274">
        <v>4635.2309999999998</v>
      </c>
      <c r="I14" s="274">
        <v>4893.4070000000002</v>
      </c>
      <c r="J14" s="274">
        <v>5421.608851</v>
      </c>
      <c r="K14" s="274">
        <v>6000.6803129999998</v>
      </c>
      <c r="L14" s="274">
        <v>6411.2705919999999</v>
      </c>
    </row>
    <row r="15" spans="1:13" s="1" customFormat="1" ht="13.5" customHeight="1">
      <c r="A15" s="102" t="s">
        <v>82</v>
      </c>
      <c r="B15" s="275" t="e">
        <f>#REF!</f>
        <v>#REF!</v>
      </c>
      <c r="C15" s="275">
        <v>6418.3739999999998</v>
      </c>
      <c r="D15" s="275">
        <v>8388.8429999999989</v>
      </c>
      <c r="E15" s="275">
        <v>11395.747000000001</v>
      </c>
      <c r="F15" s="275">
        <v>13758.483</v>
      </c>
      <c r="G15" s="275">
        <v>14332.8408029</v>
      </c>
      <c r="H15" s="275">
        <v>13910.874</v>
      </c>
      <c r="I15" s="275">
        <v>15231.222999999998</v>
      </c>
      <c r="J15" s="275">
        <v>16648.679851000001</v>
      </c>
      <c r="K15" s="275">
        <v>19139.866312999999</v>
      </c>
      <c r="L15" s="275">
        <v>20416.613716</v>
      </c>
    </row>
    <row r="16" spans="1:13" s="4" customFormat="1" ht="9.7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2" s="68" customFormat="1" ht="15" customHeight="1">
      <c r="A17" s="69" t="s">
        <v>109</v>
      </c>
    </row>
    <row r="18" spans="1:12" ht="3.75" customHeight="1" thickBot="1">
      <c r="A18" s="10"/>
    </row>
    <row r="19" spans="1:12" s="109" customFormat="1" ht="17.25" customHeight="1" thickTop="1" thickBot="1">
      <c r="A19" s="108"/>
      <c r="B19" s="108" t="e">
        <f t="shared" ref="B19" si="0">B5</f>
        <v>#REF!</v>
      </c>
      <c r="C19" s="108">
        <v>2008</v>
      </c>
      <c r="D19" s="108">
        <v>2009</v>
      </c>
      <c r="E19" s="108">
        <v>2010</v>
      </c>
      <c r="F19" s="108">
        <v>2011</v>
      </c>
      <c r="G19" s="108">
        <v>2012</v>
      </c>
      <c r="H19" s="108">
        <v>2013</v>
      </c>
      <c r="I19" s="108">
        <v>2014</v>
      </c>
      <c r="J19" s="108">
        <v>2015</v>
      </c>
      <c r="K19" s="108">
        <v>2016</v>
      </c>
      <c r="L19" s="108" t="s">
        <v>317</v>
      </c>
    </row>
    <row r="20" spans="1:12" s="1" customFormat="1" ht="14.25" customHeight="1" thickTop="1">
      <c r="A20" s="17" t="s">
        <v>60</v>
      </c>
      <c r="B20" s="252" t="e">
        <f t="shared" ref="B20" si="1">B6/B$15*100</f>
        <v>#REF!</v>
      </c>
      <c r="C20" s="252">
        <v>3.2219998398348242</v>
      </c>
      <c r="D20" s="252">
        <v>2.4651790479330709</v>
      </c>
      <c r="E20" s="252">
        <v>2.0314596313870426</v>
      </c>
      <c r="F20" s="252">
        <v>1.8279631555310278</v>
      </c>
      <c r="G20" s="252">
        <v>1.8523892342841113</v>
      </c>
      <c r="H20" s="252">
        <v>1.9768707559280605</v>
      </c>
      <c r="I20" s="252">
        <v>1.8251981472531789</v>
      </c>
      <c r="J20" s="252">
        <v>1.6698020653169203</v>
      </c>
      <c r="K20" s="252">
        <v>1.4420163416321141</v>
      </c>
      <c r="L20" s="252">
        <v>1.3420442969211535</v>
      </c>
    </row>
    <row r="21" spans="1:12" s="1" customFormat="1" ht="11.25">
      <c r="A21" s="87" t="s">
        <v>29</v>
      </c>
      <c r="B21" s="100" t="e">
        <f t="shared" ref="B21" si="2">B7/B$15*100</f>
        <v>#REF!</v>
      </c>
      <c r="C21" s="100">
        <v>15.424997047538833</v>
      </c>
      <c r="D21" s="100">
        <v>13.816172265948953</v>
      </c>
      <c r="E21" s="100">
        <v>11.771400330316213</v>
      </c>
      <c r="F21" s="100">
        <v>10.94654403396072</v>
      </c>
      <c r="G21" s="100">
        <v>10.762018648026157</v>
      </c>
      <c r="H21" s="100">
        <v>11.695153014828543</v>
      </c>
      <c r="I21" s="100">
        <v>11.255018720427113</v>
      </c>
      <c r="J21" s="100">
        <v>11.458277875920697</v>
      </c>
      <c r="K21" s="100">
        <v>15.715313528376159</v>
      </c>
      <c r="L21" s="100">
        <v>12.930650977302353</v>
      </c>
    </row>
    <row r="22" spans="1:12" s="1" customFormat="1" ht="11.25">
      <c r="A22" s="17" t="s">
        <v>30</v>
      </c>
      <c r="B22" s="252" t="e">
        <f t="shared" ref="B22" si="3">B8/B$15*100</f>
        <v>#REF!</v>
      </c>
      <c r="C22" s="252">
        <v>39.84185091114977</v>
      </c>
      <c r="D22" s="252">
        <v>38.992123228435673</v>
      </c>
      <c r="E22" s="252">
        <v>36.292434361696515</v>
      </c>
      <c r="F22" s="252">
        <v>26.508823683541273</v>
      </c>
      <c r="G22" s="252">
        <v>24.445970259371521</v>
      </c>
      <c r="H22" s="252">
        <v>24.996862166963773</v>
      </c>
      <c r="I22" s="252">
        <v>23.197126061380626</v>
      </c>
      <c r="J22" s="252">
        <v>22.310465653989347</v>
      </c>
      <c r="K22" s="252">
        <v>20.399123672813293</v>
      </c>
      <c r="L22" s="252">
        <v>22.729995255595206</v>
      </c>
    </row>
    <row r="23" spans="1:12" s="1" customFormat="1" ht="11.25">
      <c r="A23" s="87" t="s">
        <v>31</v>
      </c>
      <c r="B23" s="135" t="s">
        <v>248</v>
      </c>
      <c r="C23" s="135" t="s">
        <v>248</v>
      </c>
      <c r="D23" s="100">
        <v>1.0966947408599734</v>
      </c>
      <c r="E23" s="100">
        <v>1.4514186740018007</v>
      </c>
      <c r="F23" s="100">
        <v>1.6135499822182431</v>
      </c>
      <c r="G23" s="100">
        <v>2.23961184258079</v>
      </c>
      <c r="H23" s="100">
        <v>3.0551638955251841</v>
      </c>
      <c r="I23" s="100">
        <v>2.6918389941503715</v>
      </c>
      <c r="J23" s="100">
        <v>2.3845734529885516</v>
      </c>
      <c r="K23" s="100">
        <v>1.9958342119690855</v>
      </c>
      <c r="L23" s="100">
        <v>1.8024536542590675</v>
      </c>
    </row>
    <row r="24" spans="1:12" s="1" customFormat="1" ht="11.25">
      <c r="A24" s="17" t="s">
        <v>32</v>
      </c>
      <c r="B24" s="252" t="e">
        <f t="shared" ref="B24:B28" si="4">B10/B$15*100</f>
        <v>#REF!</v>
      </c>
      <c r="C24" s="252">
        <v>8.1208106601453895</v>
      </c>
      <c r="D24" s="252">
        <v>6.5600822425690888</v>
      </c>
      <c r="E24" s="252">
        <v>6.8258623151251054</v>
      </c>
      <c r="F24" s="252">
        <v>15.476248362555669</v>
      </c>
      <c r="G24" s="252">
        <v>17.139142433668592</v>
      </c>
      <c r="H24" s="252">
        <v>9.2285287035163996</v>
      </c>
      <c r="I24" s="252">
        <v>8.4715061948735197</v>
      </c>
      <c r="J24" s="252">
        <v>8.3708919414189538</v>
      </c>
      <c r="K24" s="252">
        <v>10.09950627861525</v>
      </c>
      <c r="L24" s="252">
        <v>8.2492328229735907</v>
      </c>
    </row>
    <row r="25" spans="1:12" s="1" customFormat="1" ht="11.25">
      <c r="A25" s="87" t="s">
        <v>35</v>
      </c>
      <c r="B25" s="100" t="e">
        <f t="shared" si="4"/>
        <v>#REF!</v>
      </c>
      <c r="C25" s="100">
        <v>6.8918389610826667</v>
      </c>
      <c r="D25" s="100">
        <v>11.782792931039479</v>
      </c>
      <c r="E25" s="100">
        <v>11.789415823289161</v>
      </c>
      <c r="F25" s="100">
        <v>11.599124700012348</v>
      </c>
      <c r="G25" s="100">
        <v>10.888853238949137</v>
      </c>
      <c r="H25" s="100">
        <v>13.687615889555179</v>
      </c>
      <c r="I25" s="100">
        <v>18.838572582122922</v>
      </c>
      <c r="J25" s="100">
        <v>19.967811440618949</v>
      </c>
      <c r="K25" s="100">
        <v>18.047821983238116</v>
      </c>
      <c r="L25" s="100">
        <v>20.293051813744764</v>
      </c>
    </row>
    <row r="26" spans="1:12" s="1" customFormat="1" ht="11.25">
      <c r="A26" s="17" t="s">
        <v>33</v>
      </c>
      <c r="B26" s="252" t="e">
        <f t="shared" si="4"/>
        <v>#REF!</v>
      </c>
      <c r="C26" s="252">
        <v>2.617485363115331</v>
      </c>
      <c r="D26" s="252">
        <v>2.0801438291311447</v>
      </c>
      <c r="E26" s="252">
        <v>2.0536608964730436</v>
      </c>
      <c r="F26" s="252">
        <v>1.9337887759864221</v>
      </c>
      <c r="G26" s="252">
        <v>1.5419134492534412</v>
      </c>
      <c r="H26" s="252">
        <v>1.2999183228889861</v>
      </c>
      <c r="I26" s="252">
        <v>0.9234977388224177</v>
      </c>
      <c r="J26" s="252">
        <v>0.66365622372973576</v>
      </c>
      <c r="K26" s="252">
        <v>0.42586504350157112</v>
      </c>
      <c r="L26" s="252">
        <v>0.76574892474690925</v>
      </c>
    </row>
    <row r="27" spans="1:12" s="1" customFormat="1" ht="11.25">
      <c r="A27" s="87" t="s">
        <v>34</v>
      </c>
      <c r="B27" s="100" t="e">
        <f t="shared" si="4"/>
        <v>#REF!</v>
      </c>
      <c r="C27" s="100">
        <v>1.1328881738583634</v>
      </c>
      <c r="D27" s="100">
        <v>0.86678222491468737</v>
      </c>
      <c r="E27" s="100">
        <v>0.84048899997516602</v>
      </c>
      <c r="F27" s="100">
        <v>0.8220019605359109</v>
      </c>
      <c r="G27" s="100">
        <v>0.78208501400029184</v>
      </c>
      <c r="H27" s="100">
        <v>0.73896866580777021</v>
      </c>
      <c r="I27" s="100">
        <v>0.66976893451038044</v>
      </c>
      <c r="J27" s="100">
        <v>0.6097240196128989</v>
      </c>
      <c r="K27" s="100">
        <v>0.52278317081054115</v>
      </c>
      <c r="L27" s="100">
        <v>0.48459913762517892</v>
      </c>
    </row>
    <row r="28" spans="1:12" s="1" customFormat="1" ht="13.5" customHeight="1">
      <c r="A28" s="17" t="s">
        <v>320</v>
      </c>
      <c r="B28" s="252" t="e">
        <f t="shared" si="4"/>
        <v>#REF!</v>
      </c>
      <c r="C28" s="252">
        <v>22.748129043274822</v>
      </c>
      <c r="D28" s="252">
        <v>22.340029489167939</v>
      </c>
      <c r="E28" s="252">
        <v>26.943858967735945</v>
      </c>
      <c r="F28" s="252">
        <v>29.271955345658384</v>
      </c>
      <c r="G28" s="252">
        <v>30.348015879865965</v>
      </c>
      <c r="H28" s="252">
        <v>33.320918584986103</v>
      </c>
      <c r="I28" s="252">
        <v>32.127472626459479</v>
      </c>
      <c r="J28" s="252">
        <v>32.564797326403941</v>
      </c>
      <c r="K28" s="252">
        <v>31.351735769043877</v>
      </c>
      <c r="L28" s="252">
        <v>31.402223116831777</v>
      </c>
    </row>
    <row r="29" spans="1:12" s="1" customFormat="1" ht="13.5" customHeight="1">
      <c r="A29" s="102" t="s">
        <v>82</v>
      </c>
      <c r="B29" s="101" t="e">
        <f t="shared" ref="B29" si="5">SUM(B20:B28)</f>
        <v>#REF!</v>
      </c>
      <c r="C29" s="101">
        <v>100</v>
      </c>
      <c r="D29" s="101">
        <v>100</v>
      </c>
      <c r="E29" s="101">
        <v>100</v>
      </c>
      <c r="F29" s="101">
        <v>100.00000000000001</v>
      </c>
      <c r="G29" s="101">
        <v>100.00000000000001</v>
      </c>
      <c r="H29" s="101">
        <v>100</v>
      </c>
      <c r="I29" s="101">
        <v>100.00000000000003</v>
      </c>
      <c r="J29" s="101">
        <v>100</v>
      </c>
      <c r="K29" s="101">
        <v>100</v>
      </c>
      <c r="L29" s="101">
        <v>100.00000000000001</v>
      </c>
    </row>
    <row r="30" spans="1:12" s="4" customFormat="1" ht="9.75" customHeight="1">
      <c r="A30" s="53"/>
    </row>
    <row r="31" spans="1:12" s="68" customFormat="1" ht="17.25" customHeight="1">
      <c r="A31" s="69" t="s">
        <v>110</v>
      </c>
    </row>
    <row r="32" spans="1:12" ht="6" customHeight="1" thickBot="1">
      <c r="A32" s="10"/>
    </row>
    <row r="33" spans="1:12" s="109" customFormat="1" ht="16.5" customHeight="1" thickTop="1" thickBot="1">
      <c r="A33" s="108"/>
      <c r="B33" s="108" t="e">
        <f t="shared" ref="B33" si="6">B5</f>
        <v>#REF!</v>
      </c>
      <c r="C33" s="108">
        <v>2008</v>
      </c>
      <c r="D33" s="108">
        <v>2009</v>
      </c>
      <c r="E33" s="108">
        <v>2010</v>
      </c>
      <c r="F33" s="108">
        <v>2011</v>
      </c>
      <c r="G33" s="108">
        <v>2012</v>
      </c>
      <c r="H33" s="108">
        <v>2013</v>
      </c>
      <c r="I33" s="108">
        <v>2014</v>
      </c>
      <c r="J33" s="108">
        <v>2015</v>
      </c>
      <c r="K33" s="108">
        <v>2016</v>
      </c>
      <c r="L33" s="108" t="s">
        <v>317</v>
      </c>
    </row>
    <row r="34" spans="1:12" s="1" customFormat="1" ht="14.25" customHeight="1" thickTop="1">
      <c r="A34" s="17" t="s">
        <v>60</v>
      </c>
      <c r="B34" s="52" t="e">
        <f>#REF!</f>
        <v>#REF!</v>
      </c>
      <c r="C34" s="52">
        <v>0</v>
      </c>
      <c r="D34" s="52">
        <v>0</v>
      </c>
      <c r="E34" s="52">
        <v>11.943907156673106</v>
      </c>
      <c r="F34" s="52">
        <v>8.6393088552915831</v>
      </c>
      <c r="G34" s="52">
        <v>5.5666003976143186</v>
      </c>
      <c r="H34" s="52">
        <v>3.5781544256120457</v>
      </c>
      <c r="I34" s="52">
        <v>1.0909090909090979</v>
      </c>
      <c r="J34" s="52">
        <v>0</v>
      </c>
      <c r="K34" s="52">
        <v>-0.7194244604316502</v>
      </c>
      <c r="L34" s="52">
        <v>-0.72463768115942351</v>
      </c>
    </row>
    <row r="35" spans="1:12" s="1" customFormat="1" ht="11.25">
      <c r="A35" s="87" t="s">
        <v>29</v>
      </c>
      <c r="B35" s="104" t="e">
        <f>#REF!</f>
        <v>#REF!</v>
      </c>
      <c r="C35" s="104">
        <v>14.10128157846211</v>
      </c>
      <c r="D35" s="104">
        <v>17.068403711387692</v>
      </c>
      <c r="E35" s="104">
        <v>15.73937224389288</v>
      </c>
      <c r="F35" s="104">
        <v>12.273342283920453</v>
      </c>
      <c r="G35" s="104">
        <v>2.4185062344695973</v>
      </c>
      <c r="H35" s="104">
        <v>5.4713021627834646</v>
      </c>
      <c r="I35" s="104">
        <v>5.3708960242129677</v>
      </c>
      <c r="J35" s="104">
        <v>11.280265674683854</v>
      </c>
      <c r="K35" s="104">
        <v>57.674984745645432</v>
      </c>
      <c r="L35" s="104">
        <v>-12.230797635551827</v>
      </c>
    </row>
    <row r="36" spans="1:12" s="1" customFormat="1" ht="11.25">
      <c r="A36" s="17" t="s">
        <v>30</v>
      </c>
      <c r="B36" s="52" t="e">
        <f>#REF!</f>
        <v>#REF!</v>
      </c>
      <c r="C36" s="52">
        <v>12.583346797964069</v>
      </c>
      <c r="D36" s="52">
        <v>27.912923476037644</v>
      </c>
      <c r="E36" s="52">
        <v>26.438678466567289</v>
      </c>
      <c r="F36" s="52">
        <v>-11.813499415106266</v>
      </c>
      <c r="G36" s="52">
        <v>-3.9320445315490282</v>
      </c>
      <c r="H36" s="52">
        <v>-0.75689208465546942</v>
      </c>
      <c r="I36" s="52">
        <v>1.6082676067112001</v>
      </c>
      <c r="J36" s="52">
        <v>5.128260282587549</v>
      </c>
      <c r="K36" s="52">
        <v>5.1143415433671846</v>
      </c>
      <c r="L36" s="52">
        <v>18.859157097248858</v>
      </c>
    </row>
    <row r="37" spans="1:12" s="1" customFormat="1" ht="11.25">
      <c r="A37" s="87" t="s">
        <v>31</v>
      </c>
      <c r="B37" s="264" t="s">
        <v>209</v>
      </c>
      <c r="C37" s="264" t="s">
        <v>198</v>
      </c>
      <c r="D37" s="264" t="s">
        <v>198</v>
      </c>
      <c r="E37" s="104">
        <v>79.782608695652186</v>
      </c>
      <c r="F37" s="104">
        <v>34.220072551390565</v>
      </c>
      <c r="G37" s="104">
        <v>4</v>
      </c>
      <c r="H37" s="104">
        <v>5</v>
      </c>
      <c r="I37" s="104">
        <v>5</v>
      </c>
      <c r="J37" s="104">
        <v>5</v>
      </c>
      <c r="K37" s="104">
        <v>5</v>
      </c>
      <c r="L37" s="104">
        <v>6</v>
      </c>
    </row>
    <row r="38" spans="1:12" s="1" customFormat="1" ht="11.25">
      <c r="A38" s="17" t="s">
        <v>32</v>
      </c>
      <c r="B38" s="52" t="e">
        <f>#REF!</f>
        <v>#REF!</v>
      </c>
      <c r="C38" s="52">
        <v>28.142632015006662</v>
      </c>
      <c r="D38" s="52">
        <v>5.5812855893051516</v>
      </c>
      <c r="E38" s="52">
        <v>41.347773547877132</v>
      </c>
      <c r="F38" s="52">
        <v>173.73852296948803</v>
      </c>
      <c r="G38" s="52">
        <v>15.367935990141346</v>
      </c>
      <c r="H38" s="52">
        <v>-47.740467636003039</v>
      </c>
      <c r="I38" s="52">
        <v>0.5098269236911035</v>
      </c>
      <c r="J38" s="52">
        <v>8.0080507535374998</v>
      </c>
      <c r="K38" s="52">
        <v>38.703527373940091</v>
      </c>
      <c r="L38" s="52">
        <v>-12.871902793125001</v>
      </c>
    </row>
    <row r="39" spans="1:12" s="1" customFormat="1" ht="11.25">
      <c r="A39" s="87" t="s">
        <v>35</v>
      </c>
      <c r="B39" s="104" t="e">
        <f>#REF!</f>
        <v>#REF!</v>
      </c>
      <c r="C39" s="104">
        <v>0</v>
      </c>
      <c r="D39" s="104">
        <v>123.45504855949217</v>
      </c>
      <c r="E39" s="104">
        <v>35.9204402897495</v>
      </c>
      <c r="F39" s="104">
        <v>18.78474899738891</v>
      </c>
      <c r="G39" s="104">
        <v>-2.2045493111065406</v>
      </c>
      <c r="H39" s="104">
        <v>22.002240046338706</v>
      </c>
      <c r="I39" s="104">
        <v>50.695590018628536</v>
      </c>
      <c r="J39" s="104">
        <v>15.858392769081453</v>
      </c>
      <c r="K39" s="104">
        <v>3.9090632620788934</v>
      </c>
      <c r="L39" s="104">
        <v>19.940920508729775</v>
      </c>
    </row>
    <row r="40" spans="1:12" s="1" customFormat="1" ht="11.25">
      <c r="A40" s="17" t="s">
        <v>33</v>
      </c>
      <c r="B40" s="52" t="e">
        <f>#REF!</f>
        <v>#REF!</v>
      </c>
      <c r="C40" s="52">
        <v>-4.6538024971623067</v>
      </c>
      <c r="D40" s="52">
        <v>3.8690476190476275</v>
      </c>
      <c r="E40" s="52">
        <v>34.114613180515761</v>
      </c>
      <c r="F40" s="52">
        <v>13.686279536811519</v>
      </c>
      <c r="G40" s="52">
        <v>-16.936029467037507</v>
      </c>
      <c r="H40" s="52">
        <v>-18.176470588235293</v>
      </c>
      <c r="I40" s="52">
        <v>-22.214234363767083</v>
      </c>
      <c r="J40" s="52">
        <v>-21.448883833357037</v>
      </c>
      <c r="K40" s="52">
        <v>-26.22861797447732</v>
      </c>
      <c r="L40" s="52">
        <v>91.804686541528639</v>
      </c>
    </row>
    <row r="41" spans="1:12" s="1" customFormat="1" ht="11.25">
      <c r="A41" s="87" t="s">
        <v>34</v>
      </c>
      <c r="B41" s="104" t="e">
        <f>#REF!</f>
        <v>#REF!</v>
      </c>
      <c r="C41" s="104">
        <v>-6.9940266816745815</v>
      </c>
      <c r="D41" s="104">
        <v>0</v>
      </c>
      <c r="E41" s="104">
        <v>31.723350707576369</v>
      </c>
      <c r="F41" s="104">
        <v>18.0778868239716</v>
      </c>
      <c r="G41" s="104">
        <v>-0.88421238781555278</v>
      </c>
      <c r="H41" s="104">
        <v>-8.2947499888487481</v>
      </c>
      <c r="I41" s="104">
        <v>-0.76169538021537697</v>
      </c>
      <c r="J41" s="104">
        <v>-0.49306957868527901</v>
      </c>
      <c r="K41" s="104">
        <v>-1.4294017397129322</v>
      </c>
      <c r="L41" s="104">
        <v>-1.1205936438137165</v>
      </c>
    </row>
    <row r="42" spans="1:12" s="1" customFormat="1" ht="13.5" customHeight="1">
      <c r="A42" s="17" t="s">
        <v>320</v>
      </c>
      <c r="B42" s="52" t="e">
        <f>#REF!</f>
        <v>#REF!</v>
      </c>
      <c r="C42" s="52">
        <v>4.6914918713265363</v>
      </c>
      <c r="D42" s="52">
        <v>28.355684012985783</v>
      </c>
      <c r="E42" s="52">
        <v>63.838810716782191</v>
      </c>
      <c r="F42" s="52">
        <v>31.165521450573742</v>
      </c>
      <c r="G42" s="52">
        <v>8.0041129226293037</v>
      </c>
      <c r="H42" s="52">
        <v>6.5635801102462255</v>
      </c>
      <c r="I42" s="52">
        <v>5.5698626454647071</v>
      </c>
      <c r="J42" s="52">
        <v>10.794153255594718</v>
      </c>
      <c r="K42" s="52">
        <v>10.680804866496253</v>
      </c>
      <c r="L42" s="52">
        <v>6.842395488233044</v>
      </c>
    </row>
    <row r="43" spans="1:12" s="1" customFormat="1" ht="13.5" customHeight="1">
      <c r="A43" s="102" t="s">
        <v>82</v>
      </c>
      <c r="B43" s="103" t="e">
        <f>#REF!</f>
        <v>#REF!</v>
      </c>
      <c r="C43" s="103">
        <v>9.828965641861398</v>
      </c>
      <c r="D43" s="103">
        <v>30.700439083169641</v>
      </c>
      <c r="E43" s="103">
        <v>35.844084815987173</v>
      </c>
      <c r="F43" s="103">
        <v>20.733489432504946</v>
      </c>
      <c r="G43" s="103">
        <v>4.1745721741270447</v>
      </c>
      <c r="H43" s="103">
        <v>-2.9440556042080845</v>
      </c>
      <c r="I43" s="103">
        <v>9.4914884571594804</v>
      </c>
      <c r="J43" s="103">
        <v>9.3062576196278002</v>
      </c>
      <c r="K43" s="103">
        <v>14.963267263802681</v>
      </c>
      <c r="L43" s="103">
        <v>6.6706181857332014</v>
      </c>
    </row>
    <row r="44" spans="1:12" s="4" customFormat="1" ht="9" customHeight="1">
      <c r="A44" s="53"/>
      <c r="C44" s="54"/>
      <c r="D44" s="54"/>
      <c r="E44" s="54"/>
      <c r="F44" s="54"/>
      <c r="G44" s="54"/>
      <c r="H44" s="54"/>
      <c r="I44" s="54"/>
      <c r="J44" s="54"/>
      <c r="K44" s="54"/>
    </row>
    <row r="45" spans="1:12" s="72" customFormat="1" ht="15.75" customHeight="1">
      <c r="A45" s="69" t="s">
        <v>111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2" s="4" customFormat="1" ht="4.5" customHeight="1" thickBot="1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2" s="109" customFormat="1" ht="15.75" customHeight="1" thickTop="1" thickBot="1">
      <c r="A47" s="108"/>
      <c r="B47" s="108" t="e">
        <f t="shared" ref="B47" si="7">B5</f>
        <v>#REF!</v>
      </c>
      <c r="C47" s="108">
        <v>2008</v>
      </c>
      <c r="D47" s="108">
        <v>2009</v>
      </c>
      <c r="E47" s="108">
        <v>2010</v>
      </c>
      <c r="F47" s="108">
        <v>2011</v>
      </c>
      <c r="G47" s="108">
        <v>2012</v>
      </c>
      <c r="H47" s="108">
        <v>2013</v>
      </c>
      <c r="I47" s="108">
        <v>2014</v>
      </c>
      <c r="J47" s="108">
        <v>2015</v>
      </c>
      <c r="K47" s="108">
        <v>2016</v>
      </c>
      <c r="L47" s="108" t="s">
        <v>317</v>
      </c>
    </row>
    <row r="48" spans="1:12" s="4" customFormat="1" ht="14.25" customHeight="1" thickTop="1">
      <c r="A48" s="17" t="s">
        <v>60</v>
      </c>
      <c r="B48" s="255" t="e">
        <f>#REF!</f>
        <v>#REF!</v>
      </c>
      <c r="C48" s="255">
        <v>731.31831796786867</v>
      </c>
      <c r="D48" s="255">
        <v>728.94672837569658</v>
      </c>
      <c r="E48" s="255">
        <v>813.47665515266306</v>
      </c>
      <c r="F48" s="255">
        <v>880.04143018104708</v>
      </c>
      <c r="G48" s="255">
        <v>926.08418122647731</v>
      </c>
      <c r="H48" s="255">
        <v>956.80129150777964</v>
      </c>
      <c r="I48" s="255">
        <v>964.08606028659017</v>
      </c>
      <c r="J48" s="255">
        <v>955.29034984931843</v>
      </c>
      <c r="K48" s="255">
        <v>945.39326304539941</v>
      </c>
      <c r="L48" s="255">
        <v>928.33523066081204</v>
      </c>
    </row>
    <row r="49" spans="1:13" s="4" customFormat="1" ht="11.25">
      <c r="A49" s="87" t="s">
        <v>29</v>
      </c>
      <c r="B49" s="106" t="e">
        <f>#REF!</f>
        <v>#REF!</v>
      </c>
      <c r="C49" s="106">
        <v>1769.6179543918979</v>
      </c>
      <c r="D49" s="106">
        <v>2077.0988426481817</v>
      </c>
      <c r="E49" s="106">
        <v>2409.5484608006209</v>
      </c>
      <c r="F49" s="106">
        <v>2708.6425659185611</v>
      </c>
      <c r="G49" s="106">
        <v>2776.9180500222333</v>
      </c>
      <c r="H49" s="106">
        <v>2926.7019380047168</v>
      </c>
      <c r="I49" s="106">
        <v>3074.1588226116801</v>
      </c>
      <c r="J49" s="106">
        <v>3403.5919083931331</v>
      </c>
      <c r="K49" s="106">
        <v>5360.9219411952372</v>
      </c>
      <c r="L49" s="106">
        <v>4688.4758747822261</v>
      </c>
    </row>
    <row r="50" spans="1:13" s="4" customFormat="1" ht="11.25">
      <c r="A50" s="17" t="s">
        <v>30</v>
      </c>
      <c r="B50" s="255" t="e">
        <f>#REF!</f>
        <v>#REF!</v>
      </c>
      <c r="C50" s="255">
        <v>1595.3000640066678</v>
      </c>
      <c r="D50" s="255">
        <v>2036.8603964015126</v>
      </c>
      <c r="E50" s="255">
        <v>2569.6556763265512</v>
      </c>
      <c r="F50" s="255">
        <v>2259.0979618509032</v>
      </c>
      <c r="G50" s="255">
        <v>2164.7221782882903</v>
      </c>
      <c r="H50" s="255">
        <v>2139.2273690621569</v>
      </c>
      <c r="I50" s="255">
        <v>2158.6348301357907</v>
      </c>
      <c r="J50" s="255">
        <v>2246.1257877076191</v>
      </c>
      <c r="K50" s="255">
        <v>2343.9039281334026</v>
      </c>
      <c r="L50" s="255">
        <v>2766.0610629738926</v>
      </c>
    </row>
    <row r="51" spans="1:13" s="4" customFormat="1" ht="11.25">
      <c r="A51" s="87" t="s">
        <v>31</v>
      </c>
      <c r="B51" s="264" t="s">
        <v>209</v>
      </c>
      <c r="C51" s="264" t="s">
        <v>198</v>
      </c>
      <c r="D51" s="106">
        <v>65.282812951258578</v>
      </c>
      <c r="E51" s="106">
        <v>117.28649815419132</v>
      </c>
      <c r="F51" s="106">
        <v>157.01629433058014</v>
      </c>
      <c r="G51" s="106">
        <v>226.29570150962496</v>
      </c>
      <c r="H51" s="106">
        <v>298.15731762243041</v>
      </c>
      <c r="I51" s="106">
        <v>285.26680447604491</v>
      </c>
      <c r="J51" s="106">
        <v>273.04965514585115</v>
      </c>
      <c r="K51" s="106">
        <v>260.74284407646184</v>
      </c>
      <c r="L51" s="106">
        <v>249.88609132657601</v>
      </c>
    </row>
    <row r="52" spans="1:13" s="4" customFormat="1" ht="11.25">
      <c r="A52" s="17" t="s">
        <v>32</v>
      </c>
      <c r="B52" s="255" t="e">
        <f>#REF!</f>
        <v>#REF!</v>
      </c>
      <c r="C52" s="255">
        <v>989.60506854958919</v>
      </c>
      <c r="D52" s="255">
        <v>1044.776261082528</v>
      </c>
      <c r="E52" s="255">
        <v>1473.5340584899013</v>
      </c>
      <c r="F52" s="255">
        <v>4019.7865222841438</v>
      </c>
      <c r="G52" s="255">
        <v>4618.4155608782139</v>
      </c>
      <c r="H52" s="255">
        <v>2402.8468751754731</v>
      </c>
      <c r="I52" s="255">
        <v>2395.7926008448221</v>
      </c>
      <c r="J52" s="255">
        <v>2553.3248444985938</v>
      </c>
      <c r="K52" s="255">
        <v>3519.3195245265019</v>
      </c>
      <c r="L52" s="255">
        <v>3039.7353383892892</v>
      </c>
    </row>
    <row r="53" spans="1:13" s="4" customFormat="1" ht="11.25">
      <c r="A53" s="87" t="s">
        <v>35</v>
      </c>
      <c r="B53" s="106" t="e">
        <f>#REF!</f>
        <v>#REF!</v>
      </c>
      <c r="C53" s="106">
        <v>367.15291813130034</v>
      </c>
      <c r="D53" s="106">
        <v>820.25152587662706</v>
      </c>
      <c r="E53" s="106">
        <v>1113.4425262159884</v>
      </c>
      <c r="F53" s="106">
        <v>1320.3184258076474</v>
      </c>
      <c r="G53" s="106">
        <v>1288.7856108858098</v>
      </c>
      <c r="H53" s="106">
        <v>1566.8161014313152</v>
      </c>
      <c r="I53" s="106">
        <v>2348.8993672077736</v>
      </c>
      <c r="J53" s="106">
        <v>2698.3316720941029</v>
      </c>
      <c r="K53" s="106">
        <v>2791.83268703255</v>
      </c>
      <c r="L53" s="106">
        <v>3327.4710553706586</v>
      </c>
    </row>
    <row r="54" spans="1:13" s="4" customFormat="1" ht="11.25">
      <c r="A54" s="17" t="s">
        <v>33</v>
      </c>
      <c r="B54" s="255" t="e">
        <f>#REF!</f>
        <v>#REF!</v>
      </c>
      <c r="C54" s="255">
        <v>239.14522663280673</v>
      </c>
      <c r="D54" s="255">
        <v>247.63645549213666</v>
      </c>
      <c r="E54" s="255">
        <v>330.77650431014376</v>
      </c>
      <c r="F54" s="255">
        <v>373.8998090168231</v>
      </c>
      <c r="G54" s="255">
        <v>308.70750731958071</v>
      </c>
      <c r="H54" s="255">
        <v>250.44388245494005</v>
      </c>
      <c r="I54" s="255">
        <v>192.99531026609918</v>
      </c>
      <c r="J54" s="255">
        <v>149.48473832391471</v>
      </c>
      <c r="K54" s="255">
        <v>109.24033006635368</v>
      </c>
      <c r="L54" s="255">
        <v>207.55723954447333</v>
      </c>
    </row>
    <row r="55" spans="1:13" s="4" customFormat="1" ht="11.25">
      <c r="A55" s="87" t="s">
        <v>34</v>
      </c>
      <c r="B55" s="106" t="e">
        <f>#REF!</f>
        <v>#REF!</v>
      </c>
      <c r="C55" s="106">
        <v>198.09783793208666</v>
      </c>
      <c r="D55" s="106">
        <v>197.39335334965767</v>
      </c>
      <c r="E55" s="106">
        <v>259.35553750338477</v>
      </c>
      <c r="F55" s="106">
        <v>304.89909038460502</v>
      </c>
      <c r="G55" s="106">
        <v>300.84298838173606</v>
      </c>
      <c r="H55" s="106">
        <v>273.91934598515252</v>
      </c>
      <c r="I55" s="106">
        <v>269.45630124249851</v>
      </c>
      <c r="J55" s="106">
        <v>264.25040414216431</v>
      </c>
      <c r="K55" s="106">
        <v>257.38774334279952</v>
      </c>
      <c r="L55" s="106">
        <v>253.19435871451165</v>
      </c>
    </row>
    <row r="56" spans="1:13" s="4" customFormat="1" ht="13.5" customHeight="1">
      <c r="A56" s="17" t="s">
        <v>320</v>
      </c>
      <c r="B56" s="255" t="e">
        <f>#REF!</f>
        <v>#REF!</v>
      </c>
      <c r="C56" s="255">
        <v>869.01350189121706</v>
      </c>
      <c r="D56" s="255">
        <v>1108.9204405930197</v>
      </c>
      <c r="E56" s="255">
        <v>1803.1212287599355</v>
      </c>
      <c r="F56" s="255">
        <v>2345.4746535405375</v>
      </c>
      <c r="G56" s="255">
        <v>2498.0575995005875</v>
      </c>
      <c r="H56" s="255">
        <v>2623.5978459835201</v>
      </c>
      <c r="I56" s="255">
        <v>2722.5873611904722</v>
      </c>
      <c r="J56" s="255">
        <v>2946.1646835769084</v>
      </c>
      <c r="K56" s="255">
        <v>3213.0746135912641</v>
      </c>
      <c r="L56" s="255">
        <v>3377.7413510605902</v>
      </c>
    </row>
    <row r="57" spans="1:13" s="4" customFormat="1" ht="13.5" customHeight="1">
      <c r="A57" s="102" t="s">
        <v>82</v>
      </c>
      <c r="B57" s="107" t="e">
        <f>#REF!</f>
        <v>#REF!</v>
      </c>
      <c r="C57" s="107">
        <v>770.05059266325395</v>
      </c>
      <c r="D57" s="107">
        <v>1004.4542133805287</v>
      </c>
      <c r="E57" s="107">
        <v>1360.6595643977839</v>
      </c>
      <c r="F57" s="107">
        <v>1636.3326598178119</v>
      </c>
      <c r="G57" s="107">
        <v>1695.8208965718788</v>
      </c>
      <c r="H57" s="107">
        <v>1635.0756824395912</v>
      </c>
      <c r="I57" s="107">
        <v>1774.1822119375283</v>
      </c>
      <c r="J57" s="107">
        <v>1913.537767208235</v>
      </c>
      <c r="K57" s="107">
        <v>2181.7121673478391</v>
      </c>
      <c r="L57" s="107">
        <v>2306.9805097871408</v>
      </c>
    </row>
    <row r="58" spans="1:13" s="1" customFormat="1" ht="6" customHeight="1" thickBo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3" s="4" customFormat="1" ht="14.25" customHeight="1" thickTop="1">
      <c r="A59" s="17" t="s">
        <v>314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</row>
    <row r="60" spans="1:13" s="74" customFormat="1" ht="11.25">
      <c r="A60" s="17" t="s">
        <v>318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</row>
    <row r="61" spans="1:13" s="74" customFormat="1" ht="11.25">
      <c r="A61" s="17" t="s">
        <v>319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</row>
    <row r="62" spans="1:13" s="1" customFormat="1" ht="12" thickBot="1">
      <c r="A62" s="137" t="s">
        <v>200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1:13" s="1" customFormat="1" ht="6" customHeight="1" thickTop="1">
      <c r="A63" s="2"/>
    </row>
    <row r="64" spans="1:13" s="1" customFormat="1" ht="10.5" customHeight="1"/>
    <row r="65" spans="1:1" s="1" customFormat="1" ht="10.5" customHeight="1"/>
    <row r="66" spans="1:1" s="1" customFormat="1" ht="10.5" customHeight="1"/>
    <row r="67" spans="1:1" s="1" customFormat="1" ht="10.5" customHeight="1"/>
    <row r="68" spans="1:1" s="1" customFormat="1" ht="10.5" customHeight="1"/>
    <row r="69" spans="1:1" s="1" customFormat="1" ht="10.5" customHeight="1"/>
    <row r="70" spans="1:1" s="1" customFormat="1" ht="10.5" customHeight="1"/>
    <row r="71" spans="1:1" s="1" customFormat="1" ht="10.5" customHeight="1">
      <c r="A71" s="2"/>
    </row>
    <row r="72" spans="1:1" s="1" customFormat="1" ht="10.5" customHeight="1">
      <c r="A72" s="2"/>
    </row>
    <row r="73" spans="1:1" s="1" customFormat="1" ht="10.5" customHeight="1">
      <c r="A73" s="2"/>
    </row>
    <row r="74" spans="1:1" s="1" customFormat="1" ht="10.5" customHeight="1">
      <c r="A74" s="2"/>
    </row>
    <row r="75" spans="1:1" s="1" customFormat="1" ht="10.5" customHeight="1">
      <c r="A75" s="2"/>
    </row>
    <row r="76" spans="1:1" s="4" customFormat="1" ht="10.5" customHeight="1">
      <c r="A76" s="53"/>
    </row>
    <row r="77" spans="1:1" s="4" customFormat="1" ht="10.5" customHeight="1"/>
    <row r="78" spans="1:1" s="4" customFormat="1" ht="10.5" customHeight="1"/>
    <row r="79" spans="1:1" s="1" customFormat="1" ht="10.5" customHeight="1">
      <c r="A79" s="2"/>
    </row>
    <row r="80" spans="1:1" s="1" customFormat="1" ht="10.5" customHeight="1">
      <c r="A80" s="2"/>
    </row>
    <row r="81" spans="1:1" s="1" customFormat="1" ht="10.5" customHeight="1">
      <c r="A81" s="2"/>
    </row>
    <row r="82" spans="1:1" s="1" customFormat="1" ht="10.5" customHeight="1">
      <c r="A82" s="2"/>
    </row>
    <row r="83" spans="1:1" s="1" customFormat="1" ht="10.5" customHeight="1">
      <c r="A83" s="2"/>
    </row>
    <row r="84" spans="1:1" s="1" customFormat="1" ht="10.5" customHeight="1">
      <c r="A84" s="2"/>
    </row>
    <row r="85" spans="1:1" s="1" customFormat="1" ht="10.5" customHeight="1">
      <c r="A85" s="2"/>
    </row>
    <row r="86" spans="1:1" s="1" customFormat="1" ht="10.5" customHeight="1">
      <c r="A86" s="2"/>
    </row>
    <row r="87" spans="1:1" s="1" customFormat="1" ht="10.5" customHeight="1">
      <c r="A87" s="2"/>
    </row>
    <row r="88" spans="1:1" s="1" customFormat="1" ht="10.5" customHeight="1">
      <c r="A88" s="2"/>
    </row>
    <row r="89" spans="1:1" s="1" customFormat="1" ht="10.5" customHeight="1">
      <c r="A89" s="2"/>
    </row>
    <row r="90" spans="1:1" s="1" customFormat="1" ht="10.5" customHeight="1">
      <c r="A90" s="2"/>
    </row>
    <row r="91" spans="1:1" s="1" customFormat="1" ht="10.5" customHeight="1">
      <c r="A91" s="2"/>
    </row>
    <row r="92" spans="1:1" s="1" customFormat="1" ht="10.5" customHeight="1">
      <c r="A92" s="2"/>
    </row>
    <row r="93" spans="1:1" s="4" customFormat="1" ht="10.5" customHeight="1">
      <c r="A93" s="53"/>
    </row>
    <row r="94" spans="1:1" s="4" customFormat="1" ht="10.5" customHeight="1"/>
    <row r="95" spans="1:1" s="4" customFormat="1" ht="10.5" customHeight="1"/>
    <row r="111" spans="1:1" s="4" customFormat="1" ht="10.5" customHeight="1">
      <c r="A111" s="53"/>
    </row>
    <row r="112" spans="1:1" s="4" customFormat="1" ht="10.5" customHeight="1"/>
    <row r="113" s="4" customFormat="1" ht="10.5" customHeight="1"/>
    <row r="129" spans="1:1" s="4" customFormat="1" ht="10.5" customHeight="1">
      <c r="A129" s="53"/>
    </row>
    <row r="130" spans="1:1" s="4" customFormat="1" ht="10.5" customHeight="1"/>
    <row r="131" spans="1:1" s="4" customFormat="1" ht="10.5" customHeight="1"/>
    <row r="150" spans="1:1" s="4" customFormat="1" ht="10.5" customHeight="1">
      <c r="A150" s="53"/>
    </row>
    <row r="151" spans="1:1" s="4" customFormat="1" ht="10.5" customHeight="1"/>
    <row r="152" spans="1:1" s="4" customFormat="1" ht="10.5" customHeight="1"/>
  </sheetData>
  <phoneticPr fontId="15" type="noConversion"/>
  <pageMargins left="0.70866141732283472" right="0.70866141732283472" top="0.6692913385826772" bottom="0.78740157480314965" header="0.51181102362204722" footer="0.43307086614173229"/>
  <pageSetup paperSize="9" scale="45" firstPageNumber="115" orientation="portrait" useFirstPageNumber="1" r:id="rId1"/>
  <headerFooter alignWithMargins="0">
    <oddFooter>&amp;C&amp;P</oddFooter>
  </headerFooter>
  <rowBreaks count="2" manualBreakCount="2">
    <brk id="93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A2a</vt:lpstr>
      <vt:lpstr>A2b</vt:lpstr>
      <vt:lpstr>A3</vt:lpstr>
      <vt:lpstr>A4</vt:lpstr>
      <vt:lpstr>A5a</vt:lpstr>
      <vt:lpstr>A5b</vt:lpstr>
      <vt:lpstr>A6</vt:lpstr>
      <vt:lpstr>A7</vt:lpstr>
      <vt:lpstr>A8</vt:lpstr>
      <vt:lpstr>A9</vt:lpstr>
      <vt:lpstr>A10</vt:lpstr>
      <vt:lpstr>'A10'!Druckbereich</vt:lpstr>
      <vt:lpstr>A2a!Druckbereich</vt:lpstr>
      <vt:lpstr>A2b!Druckbereich</vt:lpstr>
      <vt:lpstr>'A3'!Druckbereich</vt:lpstr>
      <vt:lpstr>'A4'!Druckbereich</vt:lpstr>
      <vt:lpstr>A5a!Druckbereich</vt:lpstr>
      <vt:lpstr>A5b!Druckbereich</vt:lpstr>
      <vt:lpstr>'A6'!Druckbereich</vt:lpstr>
      <vt:lpstr>'A7'!Druckbereich</vt:lpstr>
      <vt:lpstr>'A8'!Druckbereich</vt:lpstr>
      <vt:lpstr>'A9'!Druckbereich</vt:lpstr>
    </vt:vector>
  </TitlesOfParts>
  <Company>OeNB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</dc:creator>
  <cp:lastModifiedBy>Pop, Silvia</cp:lastModifiedBy>
  <cp:lastPrinted>2018-11-20T13:21:42Z</cp:lastPrinted>
  <dcterms:created xsi:type="dcterms:W3CDTF">1999-09-21T09:11:37Z</dcterms:created>
  <dcterms:modified xsi:type="dcterms:W3CDTF">2018-12-04T09:11:26Z</dcterms:modified>
</cp:coreProperties>
</file>